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codeName="ThisWorkbook" autoCompressPictures="0"/>
  <bookViews>
    <workbookView xWindow="0" yWindow="0" windowWidth="20740" windowHeight="11760" tabRatio="466"/>
  </bookViews>
  <sheets>
    <sheet name="ELISA DATA" sheetId="9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9" l="1"/>
  <c r="C17" i="9"/>
  <c r="D24" i="9"/>
  <c r="S9" i="9"/>
  <c r="U9" i="9"/>
  <c r="H24" i="9"/>
  <c r="D17" i="9"/>
  <c r="D23" i="9"/>
  <c r="S8" i="9"/>
  <c r="U8" i="9"/>
  <c r="H23" i="9"/>
  <c r="F17" i="9"/>
  <c r="D25" i="9"/>
  <c r="S10" i="9"/>
  <c r="U10" i="9"/>
  <c r="H25" i="9"/>
  <c r="D16" i="9"/>
  <c r="C16" i="9"/>
  <c r="C23" i="9"/>
  <c r="G23" i="9"/>
  <c r="L25" i="9"/>
  <c r="K17" i="9"/>
  <c r="D30" i="9"/>
  <c r="S15" i="9"/>
  <c r="U15" i="9"/>
  <c r="H30" i="9"/>
  <c r="L30" i="9"/>
  <c r="J17" i="9"/>
  <c r="D29" i="9"/>
  <c r="S14" i="9"/>
  <c r="U14" i="9"/>
  <c r="H29" i="9"/>
  <c r="L29" i="9"/>
  <c r="I17" i="9"/>
  <c r="D28" i="9"/>
  <c r="S13" i="9"/>
  <c r="U13" i="9"/>
  <c r="H28" i="9"/>
  <c r="L28" i="9"/>
  <c r="H17" i="9"/>
  <c r="D27" i="9"/>
  <c r="S12" i="9"/>
  <c r="U12" i="9"/>
  <c r="H27" i="9"/>
  <c r="L27" i="9"/>
  <c r="S11" i="9"/>
  <c r="U11" i="9"/>
  <c r="G17" i="9"/>
  <c r="D26" i="9"/>
  <c r="H26" i="9"/>
  <c r="L26" i="9"/>
  <c r="L24" i="9"/>
  <c r="L23" i="9"/>
  <c r="N16" i="9"/>
  <c r="C33" i="9"/>
  <c r="S18" i="9"/>
  <c r="U18" i="9"/>
  <c r="G33" i="9"/>
  <c r="K33" i="9"/>
  <c r="M16" i="9"/>
  <c r="C32" i="9"/>
  <c r="S17" i="9"/>
  <c r="U17" i="9"/>
  <c r="G32" i="9"/>
  <c r="K32" i="9"/>
  <c r="L16" i="9"/>
  <c r="C31" i="9"/>
  <c r="S16" i="9"/>
  <c r="U16" i="9"/>
  <c r="G31" i="9"/>
  <c r="K31" i="9"/>
  <c r="K16" i="9"/>
  <c r="C30" i="9"/>
  <c r="G30" i="9"/>
  <c r="K30" i="9"/>
  <c r="J16" i="9"/>
  <c r="C29" i="9"/>
  <c r="G29" i="9"/>
  <c r="K29" i="9"/>
  <c r="I16" i="9"/>
  <c r="C28" i="9"/>
  <c r="G28" i="9"/>
  <c r="K28" i="9"/>
  <c r="H16" i="9"/>
  <c r="C27" i="9"/>
  <c r="G27" i="9"/>
  <c r="K27" i="9"/>
  <c r="G16" i="9"/>
  <c r="C26" i="9"/>
  <c r="G26" i="9"/>
  <c r="K26" i="9"/>
  <c r="F16" i="9"/>
  <c r="C25" i="9"/>
  <c r="G25" i="9"/>
  <c r="K25" i="9"/>
  <c r="E16" i="9"/>
  <c r="C24" i="9"/>
  <c r="G24" i="9"/>
  <c r="K24" i="9"/>
  <c r="K23" i="9"/>
  <c r="N17" i="9"/>
  <c r="D33" i="9"/>
  <c r="H33" i="9"/>
  <c r="M17" i="9"/>
  <c r="D32" i="9"/>
  <c r="H32" i="9"/>
  <c r="L17" i="9"/>
  <c r="D31" i="9"/>
  <c r="H31" i="9"/>
  <c r="T8" i="9"/>
  <c r="V8" i="9"/>
  <c r="T13" i="9"/>
  <c r="V13" i="9"/>
  <c r="X13" i="9"/>
  <c r="T12" i="9"/>
  <c r="V12" i="9"/>
  <c r="X12" i="9"/>
  <c r="T11" i="9"/>
  <c r="V11" i="9"/>
  <c r="X11" i="9"/>
  <c r="T10" i="9"/>
  <c r="V10" i="9"/>
  <c r="X10" i="9"/>
  <c r="T9" i="9"/>
  <c r="V9" i="9"/>
  <c r="X9" i="9"/>
  <c r="X8" i="9"/>
  <c r="T14" i="9"/>
  <c r="V14" i="9"/>
  <c r="X14" i="9"/>
  <c r="T15" i="9"/>
  <c r="V15" i="9"/>
  <c r="X15" i="9"/>
  <c r="T16" i="9"/>
  <c r="V16" i="9"/>
  <c r="X16" i="9"/>
  <c r="T17" i="9"/>
  <c r="V17" i="9"/>
  <c r="X17" i="9"/>
  <c r="T18" i="9"/>
  <c r="V18" i="9"/>
  <c r="X18" i="9"/>
  <c r="T7" i="9"/>
  <c r="V7" i="9"/>
  <c r="X7" i="9"/>
  <c r="W8" i="9"/>
  <c r="W9" i="9"/>
  <c r="W10" i="9"/>
  <c r="W11" i="9"/>
  <c r="W12" i="9"/>
  <c r="W13" i="9"/>
  <c r="W14" i="9"/>
  <c r="W15" i="9"/>
  <c r="W16" i="9"/>
  <c r="W17" i="9"/>
  <c r="W18" i="9"/>
  <c r="S7" i="9"/>
  <c r="U7" i="9"/>
  <c r="W7" i="9"/>
  <c r="L32" i="9"/>
  <c r="L33" i="9"/>
  <c r="L31" i="9"/>
</calcChain>
</file>

<file path=xl/sharedStrings.xml><?xml version="1.0" encoding="utf-8"?>
<sst xmlns="http://schemas.openxmlformats.org/spreadsheetml/2006/main" count="101" uniqueCount="46">
  <si>
    <t>Plate 1</t>
  </si>
  <si>
    <t>A</t>
  </si>
  <si>
    <t>B</t>
  </si>
  <si>
    <t>C</t>
  </si>
  <si>
    <t>D</t>
  </si>
  <si>
    <t>E</t>
  </si>
  <si>
    <t>F</t>
  </si>
  <si>
    <t>G</t>
  </si>
  <si>
    <t>H</t>
  </si>
  <si>
    <t>average</t>
  </si>
  <si>
    <t>stdev</t>
  </si>
  <si>
    <t>Normalized to DMSO</t>
  </si>
  <si>
    <t>Blank</t>
  </si>
  <si>
    <t>DMSO</t>
  </si>
  <si>
    <t>Compounds of Interest</t>
  </si>
  <si>
    <t>I</t>
  </si>
  <si>
    <t>II</t>
  </si>
  <si>
    <t>III</t>
  </si>
  <si>
    <t>IV</t>
  </si>
  <si>
    <t>V</t>
  </si>
  <si>
    <t>VI</t>
  </si>
  <si>
    <t>VIII</t>
  </si>
  <si>
    <t>IX</t>
  </si>
  <si>
    <t>X</t>
  </si>
  <si>
    <t>Solvent</t>
  </si>
  <si>
    <t>Filtrate dilution factor</t>
  </si>
  <si>
    <t>OD 650 nm from Plate Reader</t>
  </si>
  <si>
    <t>VII</t>
  </si>
  <si>
    <t>[(average OD sample) – (average OD blank)] x (sample dilution factor) / ( # ml sample added)</t>
  </si>
  <si>
    <t>Average</t>
  </si>
  <si>
    <t>StDev</t>
  </si>
  <si>
    <t xml:space="preserve">(# units/ml) / (# CFU/ml) </t>
  </si>
  <si>
    <t>Treatment</t>
  </si>
  <si>
    <t># of Colonies</t>
  </si>
  <si>
    <t>10^4 plate</t>
  </si>
  <si>
    <t>10^5 plate</t>
  </si>
  <si>
    <t>(units/CFU treated) / (units/CFU DMSO) x 100</t>
  </si>
  <si>
    <t>Zero hour time point</t>
  </si>
  <si>
    <t>Master Spreadsheet for percent alpha-hemolysin production calculations</t>
  </si>
  <si>
    <t>Growth</t>
  </si>
  <si>
    <t>Units Hla/mL (Step 42)</t>
  </si>
  <si>
    <t>Units Hla/CFU (Step 43)</t>
  </si>
  <si>
    <t>Percent Hla production (Step 44)</t>
  </si>
  <si>
    <t>CFU/mL (Step 41)</t>
  </si>
  <si>
    <t>Volume of flitrate added (mL)</t>
  </si>
  <si>
    <t>Note: Both plates can be counted if you wish to obtain statistical power in the growth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</si>
</sst>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00"/>
    <numFmt numFmtId="178" formatCode="0.0000"/>
  </numFmts>
  <fonts count="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177" fontId="3" fillId="0" borderId="0" xfId="0" applyNumberFormat="1" applyFont="1" applyProtection="1">
      <protection locked="0"/>
    </xf>
    <xf numFmtId="176" fontId="3" fillId="0" borderId="0" xfId="0" applyNumberFormat="1" applyFont="1" applyProtection="1">
      <protection locked="0"/>
    </xf>
    <xf numFmtId="0" fontId="2" fillId="0" borderId="0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177" fontId="3" fillId="0" borderId="0" xfId="0" applyNumberFormat="1" applyFont="1" applyProtection="1"/>
    <xf numFmtId="0" fontId="4" fillId="0" borderId="0" xfId="0" applyFont="1" applyAlignment="1"/>
    <xf numFmtId="2" fontId="3" fillId="0" borderId="0" xfId="0" applyNumberFormat="1" applyFont="1" applyProtection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1" fontId="3" fillId="0" borderId="0" xfId="0" applyNumberFormat="1" applyFont="1" applyProtection="1">
      <protection locked="0"/>
    </xf>
    <xf numFmtId="176" fontId="3" fillId="0" borderId="0" xfId="0" applyNumberFormat="1" applyFont="1" applyAlignment="1" applyProtection="1">
      <alignment horizontal="center"/>
      <protection locked="0"/>
    </xf>
    <xf numFmtId="176" fontId="3" fillId="0" borderId="0" xfId="0" applyNumberFormat="1" applyFont="1" applyFill="1" applyProtection="1">
      <protection locked="0"/>
    </xf>
    <xf numFmtId="178" fontId="3" fillId="0" borderId="0" xfId="0" applyNumberFormat="1" applyFont="1" applyAlignment="1">
      <alignment horizontal="center"/>
    </xf>
    <xf numFmtId="2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176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2" fontId="5" fillId="0" borderId="0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>
      <protection locked="0"/>
    </xf>
    <xf numFmtId="178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/>
    <xf numFmtId="2" fontId="3" fillId="0" borderId="0" xfId="0" applyNumberFormat="1" applyFont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Alignment="1" applyProtection="1">
      <alignment horizontal="center"/>
    </xf>
    <xf numFmtId="178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 applyProtection="1">
      <alignment horizontal="center" vertical="center"/>
    </xf>
    <xf numFmtId="16" fontId="3" fillId="0" borderId="0" xfId="0" applyNumberFormat="1" applyFont="1" applyBorder="1" applyAlignment="1">
      <alignment horizontal="center"/>
    </xf>
    <xf numFmtId="11" fontId="3" fillId="0" borderId="0" xfId="0" applyNumberFormat="1" applyFont="1" applyAlignment="1">
      <alignment horizontal="center"/>
    </xf>
    <xf numFmtId="0" fontId="3" fillId="0" borderId="0" xfId="0" quotePrefix="1" applyFont="1" applyFill="1" applyBorder="1"/>
    <xf numFmtId="20" fontId="3" fillId="0" borderId="0" xfId="0" quotePrefix="1" applyNumberFormat="1" applyFont="1" applyFill="1" applyBorder="1" applyProtection="1">
      <protection locked="0"/>
    </xf>
    <xf numFmtId="20" fontId="3" fillId="0" borderId="0" xfId="0" quotePrefix="1" applyNumberFormat="1" applyFont="1" applyBorder="1" applyProtection="1"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/>
      <protection locked="0"/>
    </xf>
    <xf numFmtId="177" fontId="3" fillId="0" borderId="0" xfId="0" applyNumberFormat="1" applyFont="1" applyBorder="1" applyAlignment="1" applyProtection="1">
      <alignment horizontal="left"/>
      <protection locked="0"/>
    </xf>
    <xf numFmtId="177" fontId="3" fillId="0" borderId="0" xfId="0" quotePrefix="1" applyNumberFormat="1" applyFont="1" applyFill="1" applyBorder="1" applyAlignment="1" applyProtection="1">
      <alignment horizontal="left"/>
      <protection locked="0"/>
    </xf>
    <xf numFmtId="177" fontId="3" fillId="0" borderId="0" xfId="0" quotePrefix="1" applyNumberFormat="1" applyFont="1" applyBorder="1" applyAlignment="1" applyProtection="1">
      <alignment horizontal="left"/>
      <protection locked="0"/>
    </xf>
    <xf numFmtId="177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177" fontId="3" fillId="0" borderId="0" xfId="0" applyNumberFormat="1" applyFont="1" applyAlignment="1" applyProtection="1">
      <alignment horizontal="center" vertical="center" wrapText="1"/>
      <protection locked="0"/>
    </xf>
    <xf numFmtId="176" fontId="3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1" fontId="3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普通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Hla Production</a:t>
            </a:r>
          </a:p>
        </c:rich>
      </c:tx>
      <c:layout>
        <c:manualLayout>
          <c:xMode val="edge"/>
          <c:yMode val="edge"/>
          <c:x val="0.423787992996316"/>
          <c:y val="0.06214748962831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00090661831"/>
          <c:y val="0.169587805576855"/>
          <c:w val="0.847362790934339"/>
          <c:h val="0.705485271199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'ELISA DATA'!$J$23:$J$33</c:f>
              <c:strCache>
                <c:ptCount val="1"/>
                <c:pt idx="0">
                  <c:v>DMSO I II III IV V VI VII VIII IX X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'ELISA DATA'!$L$23:$L$33</c:f>
                <c:numCache>
                  <c:formatCode>General</c:formatCode>
                  <c:ptCount val="11"/>
                  <c:pt idx="0">
                    <c:v>3.700312276081136</c:v>
                  </c:pt>
                  <c:pt idx="1">
                    <c:v>2.525412520633159</c:v>
                  </c:pt>
                  <c:pt idx="2">
                    <c:v>5.085855971460268</c:v>
                  </c:pt>
                  <c:pt idx="3">
                    <c:v>1.580662399453049</c:v>
                  </c:pt>
                  <c:pt idx="4">
                    <c:v>3.379772224808714</c:v>
                  </c:pt>
                  <c:pt idx="5">
                    <c:v>4.254928921982604</c:v>
                  </c:pt>
                  <c:pt idx="6">
                    <c:v>3.643309062049136</c:v>
                  </c:pt>
                  <c:pt idx="7">
                    <c:v>2.825508490910499</c:v>
                  </c:pt>
                  <c:pt idx="8">
                    <c:v>2.752870449947184</c:v>
                  </c:pt>
                  <c:pt idx="9">
                    <c:v>4.335829943441204</c:v>
                  </c:pt>
                  <c:pt idx="10">
                    <c:v>4.74907768222911</c:v>
                  </c:pt>
                </c:numCache>
              </c:numRef>
            </c:plus>
            <c:minus>
              <c:numRef>
                <c:f>'ELISA DATA'!$L$23:$L$33</c:f>
                <c:numCache>
                  <c:formatCode>General</c:formatCode>
                  <c:ptCount val="11"/>
                  <c:pt idx="0">
                    <c:v>3.700312276081136</c:v>
                  </c:pt>
                  <c:pt idx="1">
                    <c:v>2.525412520633159</c:v>
                  </c:pt>
                  <c:pt idx="2">
                    <c:v>5.085855971460268</c:v>
                  </c:pt>
                  <c:pt idx="3">
                    <c:v>1.580662399453049</c:v>
                  </c:pt>
                  <c:pt idx="4">
                    <c:v>3.379772224808714</c:v>
                  </c:pt>
                  <c:pt idx="5">
                    <c:v>4.254928921982604</c:v>
                  </c:pt>
                  <c:pt idx="6">
                    <c:v>3.643309062049136</c:v>
                  </c:pt>
                  <c:pt idx="7">
                    <c:v>2.825508490910499</c:v>
                  </c:pt>
                  <c:pt idx="8">
                    <c:v>2.752870449947184</c:v>
                  </c:pt>
                  <c:pt idx="9">
                    <c:v>4.335829943441204</c:v>
                  </c:pt>
                  <c:pt idx="10">
                    <c:v>4.74907768222911</c:v>
                  </c:pt>
                </c:numCache>
              </c:numRef>
            </c:minus>
          </c:errBars>
          <c:cat>
            <c:strRef>
              <c:f>'ELISA DATA'!$J$23:$J$33</c:f>
              <c:strCache>
                <c:ptCount val="11"/>
                <c:pt idx="0">
                  <c:v>DMSO</c:v>
                </c:pt>
                <c:pt idx="1">
                  <c:v>I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V</c:v>
                </c:pt>
                <c:pt idx="6">
                  <c:v>VI</c:v>
                </c:pt>
                <c:pt idx="7">
                  <c:v>VII</c:v>
                </c:pt>
                <c:pt idx="8">
                  <c:v>VIII</c:v>
                </c:pt>
                <c:pt idx="9">
                  <c:v>IX</c:v>
                </c:pt>
                <c:pt idx="10">
                  <c:v>X</c:v>
                </c:pt>
              </c:strCache>
            </c:strRef>
          </c:cat>
          <c:val>
            <c:numRef>
              <c:f>'ELISA DATA'!$K$23:$K$33</c:f>
              <c:numCache>
                <c:formatCode>0.0</c:formatCode>
                <c:ptCount val="11"/>
                <c:pt idx="0">
                  <c:v>100.0</c:v>
                </c:pt>
                <c:pt idx="1">
                  <c:v>34.21676817624476</c:v>
                </c:pt>
                <c:pt idx="2">
                  <c:v>55.97421277032928</c:v>
                </c:pt>
                <c:pt idx="3">
                  <c:v>56.8029888418238</c:v>
                </c:pt>
                <c:pt idx="4">
                  <c:v>56.93395661033202</c:v>
                </c:pt>
                <c:pt idx="5">
                  <c:v>136.6013638465095</c:v>
                </c:pt>
                <c:pt idx="6">
                  <c:v>98.11870976919517</c:v>
                </c:pt>
                <c:pt idx="7">
                  <c:v>73.30996044588277</c:v>
                </c:pt>
                <c:pt idx="8">
                  <c:v>51.59351557722994</c:v>
                </c:pt>
                <c:pt idx="9">
                  <c:v>71.54098506007005</c:v>
                </c:pt>
                <c:pt idx="10">
                  <c:v>52.19780219780218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704744"/>
        <c:axId val="789698696"/>
      </c:barChart>
      <c:catAx>
        <c:axId val="78970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Treatment</a:t>
                </a:r>
              </a:p>
            </c:rich>
          </c:tx>
          <c:layout>
            <c:manualLayout>
              <c:xMode val="edge"/>
              <c:yMode val="edge"/>
              <c:x val="0.489644755105736"/>
              <c:y val="0.933682160697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zh-CN"/>
          </a:p>
        </c:txPr>
        <c:crossAx val="78969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9698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Percent Hla Production</a:t>
                </a:r>
              </a:p>
            </c:rich>
          </c:tx>
          <c:layout>
            <c:manualLayout>
              <c:xMode val="edge"/>
              <c:yMode val="edge"/>
              <c:x val="0.0171427760008236"/>
              <c:y val="0.2924558462450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zh-CN"/>
          </a:p>
        </c:txPr>
        <c:crossAx val="789704744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.0" l="0.750000000000001" r="0.750000000000001" t="1.0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Bacterial Growth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'ELISA DATA'!$P$5:$P$6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'ELISA DATA'!$P$7:$P$18</c:f>
              <c:strCache>
                <c:ptCount val="12"/>
                <c:pt idx="0">
                  <c:v>Zero hour time point</c:v>
                </c:pt>
                <c:pt idx="1">
                  <c:v>DMSO</c:v>
                </c:pt>
                <c:pt idx="2">
                  <c:v>I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V</c:v>
                </c:pt>
                <c:pt idx="7">
                  <c:v>VI</c:v>
                </c:pt>
                <c:pt idx="8">
                  <c:v>VII</c:v>
                </c:pt>
                <c:pt idx="9">
                  <c:v>VIII</c:v>
                </c:pt>
                <c:pt idx="10">
                  <c:v>IX</c:v>
                </c:pt>
                <c:pt idx="11">
                  <c:v>X</c:v>
                </c:pt>
              </c:strCache>
            </c:strRef>
          </c:cat>
          <c:val>
            <c:numRef>
              <c:f>'ELISA DATA'!$W$7:$W$18</c:f>
              <c:numCache>
                <c:formatCode>0.0</c:formatCode>
                <c:ptCount val="12"/>
                <c:pt idx="0">
                  <c:v>80.0</c:v>
                </c:pt>
                <c:pt idx="1">
                  <c:v>100.0</c:v>
                </c:pt>
                <c:pt idx="2">
                  <c:v>138.0</c:v>
                </c:pt>
                <c:pt idx="3">
                  <c:v>90.0</c:v>
                </c:pt>
                <c:pt idx="4">
                  <c:v>74.0</c:v>
                </c:pt>
                <c:pt idx="5">
                  <c:v>162.0</c:v>
                </c:pt>
                <c:pt idx="6">
                  <c:v>96.0</c:v>
                </c:pt>
                <c:pt idx="7">
                  <c:v>104.0</c:v>
                </c:pt>
                <c:pt idx="8">
                  <c:v>108.0</c:v>
                </c:pt>
                <c:pt idx="9">
                  <c:v>124.0</c:v>
                </c:pt>
                <c:pt idx="10">
                  <c:v>146.0</c:v>
                </c:pt>
                <c:pt idx="11">
                  <c:v>156.0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950664"/>
        <c:axId val="869957176"/>
      </c:barChart>
      <c:catAx>
        <c:axId val="869950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Treatment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869957176"/>
        <c:crosses val="autoZero"/>
        <c:auto val="1"/>
        <c:lblAlgn val="ctr"/>
        <c:lblOffset val="100"/>
        <c:noMultiLvlLbl val="0"/>
      </c:catAx>
      <c:valAx>
        <c:axId val="86995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Percent Growth Relative to DMSO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869950664"/>
        <c:crosses val="autoZero"/>
        <c:crossBetween val="between"/>
      </c:valAx>
      <c:spPr>
        <a:solidFill>
          <a:srgbClr val="FFFFFF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1505745</xdr:colOff>
      <xdr:row>35</xdr:row>
      <xdr:rowOff>148432</xdr:rowOff>
    </xdr:from>
    <xdr:to>
      <xdr:col>9</xdr:col>
      <xdr:colOff>59531</xdr:colOff>
      <xdr:row>54</xdr:row>
      <xdr:rowOff>23812</xdr:rowOff>
    </xdr:to>
    <xdr:graphicFrame macro="">
      <xdr:nvGraphicFramePr>
        <xdr:cNvPr id="3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15</xdr:col>
      <xdr:colOff>35717</xdr:colOff>
      <xdr:row>21</xdr:row>
      <xdr:rowOff>200025</xdr:rowOff>
    </xdr:from>
    <xdr:to>
      <xdr:col>22</xdr:col>
      <xdr:colOff>535781</xdr:colOff>
      <xdr:row>36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6"/>
  <sheetViews>
    <sheetView tabSelected="1" zoomScale="80" zoomScaleNormal="80" zoomScalePageLayoutView="80" workbookViewId="0">
      <selection activeCell="O22" sqref="O22"/>
    </sheetView>
  </sheetViews>
  <sheetFormatPr baseColWidth="10" defaultColWidth="8.83203125" defaultRowHeight="15" x14ac:dyDescent="0"/>
  <cols>
    <col min="1" max="1" width="17.5" style="1" customWidth="1"/>
    <col min="2" max="2" width="24.6640625" style="1" customWidth="1"/>
    <col min="3" max="3" width="15.5" style="1" bestFit="1" customWidth="1"/>
    <col min="4" max="4" width="16.33203125" style="1" bestFit="1" customWidth="1"/>
    <col min="5" max="5" width="15.5" style="1" bestFit="1" customWidth="1"/>
    <col min="6" max="6" width="17.33203125" style="1" customWidth="1"/>
    <col min="7" max="7" width="15.5" style="1" bestFit="1" customWidth="1"/>
    <col min="8" max="8" width="16.5" style="1" bestFit="1" customWidth="1"/>
    <col min="9" max="9" width="15.83203125" style="1" bestFit="1" customWidth="1"/>
    <col min="10" max="10" width="16.83203125" style="1" customWidth="1"/>
    <col min="11" max="11" width="15.83203125" style="1" bestFit="1" customWidth="1"/>
    <col min="12" max="12" width="16.33203125" style="1" bestFit="1" customWidth="1"/>
    <col min="13" max="13" width="15.83203125" style="1" bestFit="1" customWidth="1"/>
    <col min="14" max="14" width="11.6640625" style="1" customWidth="1"/>
    <col min="15" max="15" width="14.33203125" style="1" customWidth="1"/>
    <col min="16" max="16" width="22.1640625" style="1" bestFit="1" customWidth="1"/>
    <col min="17" max="17" width="6.33203125" style="1" bestFit="1" customWidth="1"/>
    <col min="18" max="18" width="11.5" style="1" bestFit="1" customWidth="1"/>
    <col min="19" max="19" width="9.6640625" style="1" bestFit="1" customWidth="1"/>
    <col min="20" max="20" width="21" style="1" bestFit="1" customWidth="1"/>
    <col min="21" max="21" width="18.33203125" style="1" customWidth="1"/>
    <col min="22" max="22" width="16.6640625" style="1" customWidth="1"/>
    <col min="23" max="23" width="14.33203125" style="1" customWidth="1"/>
    <col min="24" max="24" width="18.83203125" style="1" bestFit="1" customWidth="1"/>
    <col min="25" max="25" width="18.1640625" style="1" bestFit="1" customWidth="1"/>
    <col min="26" max="26" width="7.6640625" style="1" bestFit="1" customWidth="1"/>
    <col min="27" max="27" width="7.1640625" style="1" bestFit="1" customWidth="1"/>
    <col min="28" max="28" width="5.6640625" style="1" customWidth="1"/>
    <col min="29" max="29" width="18.6640625" style="1" bestFit="1" customWidth="1"/>
    <col min="30" max="30" width="7.5" style="1" bestFit="1" customWidth="1"/>
    <col min="31" max="31" width="8.83203125" style="1" customWidth="1"/>
    <col min="32" max="32" width="6" style="1" customWidth="1"/>
    <col min="33" max="33" width="9.5" style="1" customWidth="1"/>
    <col min="34" max="34" width="7" style="1" bestFit="1" customWidth="1"/>
    <col min="35" max="35" width="37.1640625" style="1" bestFit="1" customWidth="1"/>
    <col min="36" max="36" width="7.5" style="1" bestFit="1" customWidth="1"/>
    <col min="37" max="37" width="6.6640625" style="1" bestFit="1" customWidth="1"/>
    <col min="38" max="38" width="10.83203125" style="1" bestFit="1" customWidth="1"/>
    <col min="39" max="39" width="5.83203125" style="1" bestFit="1" customWidth="1"/>
    <col min="40" max="40" width="3.6640625" style="1" customWidth="1"/>
    <col min="41" max="41" width="7.33203125" style="1" customWidth="1"/>
    <col min="42" max="42" width="7" style="1" customWidth="1"/>
    <col min="43" max="43" width="2.83203125" style="1" customWidth="1"/>
    <col min="44" max="44" width="23.5" style="1" customWidth="1"/>
    <col min="45" max="16384" width="8.83203125" style="1"/>
  </cols>
  <sheetData>
    <row r="1" spans="1:69" ht="18" thickBot="1">
      <c r="A1" s="72" t="s">
        <v>38</v>
      </c>
      <c r="B1" s="73"/>
      <c r="C1" s="73"/>
      <c r="D1" s="73"/>
      <c r="E1" s="73"/>
      <c r="F1" s="73"/>
      <c r="G1" s="73"/>
      <c r="H1" s="74"/>
      <c r="O1" s="2"/>
      <c r="P1" s="2"/>
      <c r="Q1" s="2"/>
      <c r="R1" s="2"/>
      <c r="S1" s="2"/>
      <c r="T1" s="2"/>
      <c r="U1" s="2"/>
      <c r="V1" s="2"/>
      <c r="AO1" s="2"/>
      <c r="AP1" s="2"/>
      <c r="AQ1" s="2"/>
      <c r="AR1" s="2"/>
      <c r="AS1" s="2"/>
      <c r="AT1" s="3"/>
      <c r="AU1" s="3"/>
      <c r="AV1" s="2"/>
      <c r="AW1" s="2"/>
      <c r="AX1" s="2"/>
      <c r="AY1" s="4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>
      <c r="A2" s="5"/>
      <c r="B2" s="5"/>
      <c r="C2" s="5"/>
      <c r="D2" s="5"/>
      <c r="E2" s="5"/>
      <c r="F2" s="5"/>
      <c r="G2" s="5"/>
      <c r="H2" s="5"/>
      <c r="O2" s="2"/>
      <c r="P2" s="2"/>
      <c r="Q2" s="2"/>
      <c r="R2" s="2"/>
      <c r="S2" s="2"/>
      <c r="T2" s="2"/>
      <c r="U2" s="2"/>
      <c r="V2" s="2"/>
      <c r="AW2" s="2"/>
      <c r="AX2" s="2"/>
      <c r="AY2" s="4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>
      <c r="A3" s="2"/>
      <c r="B3" s="80" t="s">
        <v>26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6"/>
      <c r="S3" s="7"/>
      <c r="T3" s="7"/>
      <c r="U3" s="7"/>
      <c r="V3" s="7"/>
      <c r="W3" s="7"/>
      <c r="X3" s="7"/>
      <c r="AB3" s="7"/>
      <c r="AF3" s="7"/>
      <c r="AG3" s="7"/>
      <c r="AH3" s="7"/>
      <c r="AW3" s="8"/>
      <c r="AX3" s="2"/>
      <c r="AY3" s="4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>
      <c r="A4" s="2"/>
      <c r="B4" s="2" t="s">
        <v>0</v>
      </c>
      <c r="P4" s="62" t="s">
        <v>39</v>
      </c>
      <c r="Q4" s="62"/>
      <c r="R4" s="62"/>
      <c r="S4" s="62"/>
      <c r="T4" s="62"/>
      <c r="U4" s="62"/>
      <c r="V4" s="9"/>
      <c r="W4" s="9"/>
      <c r="X4" s="9"/>
      <c r="AF4" s="9"/>
      <c r="AG4" s="9"/>
      <c r="AH4" s="9"/>
      <c r="AW4" s="10"/>
      <c r="AX4" s="4"/>
      <c r="AY4" s="4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>
      <c r="A5" s="2"/>
      <c r="B5" s="11"/>
      <c r="C5" s="78" t="s">
        <v>12</v>
      </c>
      <c r="D5" s="12" t="s">
        <v>24</v>
      </c>
      <c r="E5" s="75" t="s">
        <v>14</v>
      </c>
      <c r="F5" s="76"/>
      <c r="G5" s="76"/>
      <c r="H5" s="76"/>
      <c r="I5" s="76"/>
      <c r="J5" s="76"/>
      <c r="K5" s="76"/>
      <c r="L5" s="76"/>
      <c r="M5" s="76"/>
      <c r="N5" s="77"/>
      <c r="P5" s="68" t="s">
        <v>32</v>
      </c>
      <c r="Q5" s="67" t="s">
        <v>33</v>
      </c>
      <c r="R5" s="67"/>
      <c r="S5" s="68" t="s">
        <v>29</v>
      </c>
      <c r="T5" s="70" t="s">
        <v>30</v>
      </c>
      <c r="U5" s="69" t="s">
        <v>43</v>
      </c>
      <c r="V5" s="70" t="s">
        <v>30</v>
      </c>
      <c r="W5" s="81" t="s">
        <v>11</v>
      </c>
      <c r="X5" s="70" t="s">
        <v>30</v>
      </c>
      <c r="AW5" s="10"/>
      <c r="AX5" s="4"/>
      <c r="AY5" s="4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30">
      <c r="A6" s="2"/>
      <c r="B6" s="11"/>
      <c r="C6" s="79"/>
      <c r="D6" s="13" t="s">
        <v>13</v>
      </c>
      <c r="E6" s="13" t="s">
        <v>15</v>
      </c>
      <c r="F6" s="13" t="s">
        <v>16</v>
      </c>
      <c r="G6" s="13" t="s">
        <v>17</v>
      </c>
      <c r="H6" s="13" t="s">
        <v>18</v>
      </c>
      <c r="I6" s="13" t="s">
        <v>19</v>
      </c>
      <c r="J6" s="13" t="s">
        <v>20</v>
      </c>
      <c r="K6" s="13" t="s">
        <v>27</v>
      </c>
      <c r="L6" s="13" t="s">
        <v>21</v>
      </c>
      <c r="M6" s="12" t="s">
        <v>22</v>
      </c>
      <c r="N6" s="13" t="s">
        <v>23</v>
      </c>
      <c r="P6" s="68"/>
      <c r="Q6" s="14" t="s">
        <v>34</v>
      </c>
      <c r="R6" s="14" t="s">
        <v>35</v>
      </c>
      <c r="S6" s="68"/>
      <c r="T6" s="71"/>
      <c r="U6" s="69"/>
      <c r="V6" s="71"/>
      <c r="W6" s="81"/>
      <c r="X6" s="71"/>
      <c r="AW6" s="10"/>
      <c r="AX6" s="4"/>
      <c r="AY6" s="4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>
      <c r="A7" s="2"/>
      <c r="B7" s="2"/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>
        <v>7</v>
      </c>
      <c r="J7" s="6">
        <v>8</v>
      </c>
      <c r="K7" s="6">
        <v>9</v>
      </c>
      <c r="L7" s="6">
        <v>10</v>
      </c>
      <c r="M7" s="6">
        <v>11</v>
      </c>
      <c r="N7" s="6">
        <v>12</v>
      </c>
      <c r="P7" s="6" t="s">
        <v>37</v>
      </c>
      <c r="Q7" s="2">
        <v>40</v>
      </c>
      <c r="R7" s="2"/>
      <c r="S7" s="2">
        <f t="shared" ref="S7:S18" si="0">AVERAGE(Q7:R7)</f>
        <v>40</v>
      </c>
      <c r="T7" s="1" t="e">
        <f>STDEV(Q7:R7)</f>
        <v>#DIV/0!</v>
      </c>
      <c r="U7" s="15">
        <f>S7*100*10^5/0.1</f>
        <v>4000000000</v>
      </c>
      <c r="V7" s="15" t="e">
        <f>T7*100*10^5/0.1</f>
        <v>#DIV/0!</v>
      </c>
      <c r="W7" s="16">
        <f t="shared" ref="W7:X13" si="1">(U7/$U$8)*100</f>
        <v>80</v>
      </c>
      <c r="X7" s="16" t="e">
        <f t="shared" si="1"/>
        <v>#DIV/0!</v>
      </c>
      <c r="AB7" s="6"/>
      <c r="AW7" s="10"/>
      <c r="AX7" s="17"/>
      <c r="AY7" s="4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>
      <c r="A8" s="2"/>
      <c r="B8" s="6" t="s">
        <v>1</v>
      </c>
      <c r="C8" s="1">
        <v>2E-3</v>
      </c>
      <c r="D8" s="1">
        <v>0.501</v>
      </c>
      <c r="E8" s="18">
        <v>0.29420000000000002</v>
      </c>
      <c r="F8" s="18">
        <v>0.25900000000000001</v>
      </c>
      <c r="G8" s="18">
        <v>0.23430000000000001</v>
      </c>
      <c r="H8" s="18">
        <v>0.498</v>
      </c>
      <c r="I8" s="18">
        <v>0.7</v>
      </c>
      <c r="J8" s="18">
        <v>0.56000000000000005</v>
      </c>
      <c r="K8" s="18">
        <v>0.42499999999999999</v>
      </c>
      <c r="L8" s="18">
        <v>0.33210000000000001</v>
      </c>
      <c r="M8" s="18">
        <v>0.56200000000000006</v>
      </c>
      <c r="N8" s="18">
        <v>0.42399999999999999</v>
      </c>
      <c r="P8" s="6" t="s">
        <v>13</v>
      </c>
      <c r="Q8" s="2"/>
      <c r="R8" s="2">
        <v>50</v>
      </c>
      <c r="S8" s="2">
        <f t="shared" si="0"/>
        <v>50</v>
      </c>
      <c r="T8" s="1" t="e">
        <f t="shared" ref="T8:T18" si="2">STDEV(Q8:R8)</f>
        <v>#DIV/0!</v>
      </c>
      <c r="U8" s="15">
        <f t="shared" ref="U8:U18" si="3">S8*100*10^5/0.1</f>
        <v>5000000000</v>
      </c>
      <c r="V8" s="15" t="e">
        <f t="shared" ref="V8:V18" si="4">T8*100*10^5/0.1</f>
        <v>#DIV/0!</v>
      </c>
      <c r="W8" s="16">
        <f t="shared" si="1"/>
        <v>100</v>
      </c>
      <c r="X8" s="16" t="e">
        <f t="shared" si="1"/>
        <v>#DIV/0!</v>
      </c>
      <c r="AW8" s="10"/>
      <c r="AX8" s="17"/>
      <c r="AY8" s="4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>
      <c r="A9" s="2"/>
      <c r="B9" s="6" t="s">
        <v>2</v>
      </c>
      <c r="C9" s="1">
        <v>1E-3</v>
      </c>
      <c r="D9" s="1">
        <v>0.56200000000000006</v>
      </c>
      <c r="E9" s="18">
        <v>0.2752</v>
      </c>
      <c r="F9" s="18">
        <v>0.27800000000000002</v>
      </c>
      <c r="G9" s="18">
        <v>0.23930000000000001</v>
      </c>
      <c r="H9" s="18">
        <v>0.55000000000000004</v>
      </c>
      <c r="I9" s="18">
        <v>0.72399999999999998</v>
      </c>
      <c r="J9" s="18">
        <v>0.55300000000000005</v>
      </c>
      <c r="K9" s="18">
        <v>0.41</v>
      </c>
      <c r="L9" s="18">
        <v>0.34</v>
      </c>
      <c r="M9" s="18">
        <v>0.54200000000000004</v>
      </c>
      <c r="N9" s="18">
        <v>0.39850000000000002</v>
      </c>
      <c r="P9" s="6" t="s">
        <v>15</v>
      </c>
      <c r="Q9" s="2"/>
      <c r="R9" s="2">
        <v>69</v>
      </c>
      <c r="S9" s="2">
        <f t="shared" si="0"/>
        <v>69</v>
      </c>
      <c r="T9" s="1" t="e">
        <f t="shared" si="2"/>
        <v>#DIV/0!</v>
      </c>
      <c r="U9" s="15">
        <f t="shared" si="3"/>
        <v>6900000000</v>
      </c>
      <c r="V9" s="15" t="e">
        <f t="shared" si="4"/>
        <v>#DIV/0!</v>
      </c>
      <c r="W9" s="16">
        <f t="shared" si="1"/>
        <v>138</v>
      </c>
      <c r="X9" s="16" t="e">
        <f t="shared" si="1"/>
        <v>#DIV/0!</v>
      </c>
      <c r="AW9" s="10"/>
      <c r="AX9" s="17"/>
      <c r="AY9" s="4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>
      <c r="A10" s="2"/>
      <c r="B10" s="6" t="s">
        <v>3</v>
      </c>
      <c r="C10" s="1">
        <v>3.0000000000000001E-3</v>
      </c>
      <c r="D10" s="1">
        <v>0.52500000000000002</v>
      </c>
      <c r="E10" s="18">
        <v>0.27629999999999999</v>
      </c>
      <c r="F10" s="18">
        <v>0.24429999999999999</v>
      </c>
      <c r="G10" s="18">
        <v>0.24579999999999999</v>
      </c>
      <c r="H10" s="18">
        <v>0.47</v>
      </c>
      <c r="I10" s="18">
        <v>0.75</v>
      </c>
      <c r="J10" s="18">
        <v>0.54200000000000004</v>
      </c>
      <c r="K10" s="18">
        <v>0.45</v>
      </c>
      <c r="L10" s="18">
        <v>0.314</v>
      </c>
      <c r="M10" s="18">
        <v>0.58740000000000003</v>
      </c>
      <c r="N10" s="18">
        <v>0.4108</v>
      </c>
      <c r="P10" s="6" t="s">
        <v>16</v>
      </c>
      <c r="Q10" s="2"/>
      <c r="R10" s="2">
        <v>45</v>
      </c>
      <c r="S10" s="2">
        <f t="shared" si="0"/>
        <v>45</v>
      </c>
      <c r="T10" s="1" t="e">
        <f t="shared" si="2"/>
        <v>#DIV/0!</v>
      </c>
      <c r="U10" s="15">
        <f t="shared" si="3"/>
        <v>4500000000</v>
      </c>
      <c r="V10" s="15" t="e">
        <f t="shared" si="4"/>
        <v>#DIV/0!</v>
      </c>
      <c r="W10" s="16">
        <f t="shared" si="1"/>
        <v>90</v>
      </c>
      <c r="X10" s="16" t="e">
        <f t="shared" si="1"/>
        <v>#DIV/0!</v>
      </c>
      <c r="AW10" s="10"/>
      <c r="AX10" s="17"/>
      <c r="AY10" s="4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>
      <c r="A11" s="2"/>
      <c r="B11" s="6" t="s">
        <v>4</v>
      </c>
      <c r="C11" s="1">
        <v>5.0000000000000001E-3</v>
      </c>
      <c r="D11" s="1">
        <v>0.53600000000000003</v>
      </c>
      <c r="E11" s="18">
        <v>0.26200000000000001</v>
      </c>
      <c r="F11" s="18">
        <v>0.25700000000000001</v>
      </c>
      <c r="G11" s="18">
        <v>0.23219999999999999</v>
      </c>
      <c r="H11" s="18">
        <v>0.45</v>
      </c>
      <c r="I11" s="18">
        <v>0.73499999999999999</v>
      </c>
      <c r="J11" s="18">
        <v>0.58599999999999997</v>
      </c>
      <c r="K11" s="18">
        <v>0.40300000000000002</v>
      </c>
      <c r="L11" s="18">
        <v>0.36799999999999999</v>
      </c>
      <c r="M11" s="18">
        <v>0.56210000000000004</v>
      </c>
      <c r="N11" s="18">
        <v>0.49519999999999997</v>
      </c>
      <c r="P11" s="6" t="s">
        <v>17</v>
      </c>
      <c r="Q11" s="2"/>
      <c r="R11" s="2">
        <v>37</v>
      </c>
      <c r="S11" s="2">
        <f t="shared" si="0"/>
        <v>37</v>
      </c>
      <c r="T11" s="1" t="e">
        <f t="shared" si="2"/>
        <v>#DIV/0!</v>
      </c>
      <c r="U11" s="15">
        <f t="shared" si="3"/>
        <v>3700000000</v>
      </c>
      <c r="V11" s="15" t="e">
        <f t="shared" si="4"/>
        <v>#DIV/0!</v>
      </c>
      <c r="W11" s="16">
        <f t="shared" si="1"/>
        <v>74</v>
      </c>
      <c r="X11" s="16" t="e">
        <f t="shared" si="1"/>
        <v>#DIV/0!</v>
      </c>
      <c r="AW11" s="20"/>
      <c r="AX11" s="21"/>
      <c r="AY11" s="4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>
      <c r="A12" s="2"/>
      <c r="B12" s="6" t="s">
        <v>5</v>
      </c>
      <c r="C12" s="1">
        <v>1E-3</v>
      </c>
      <c r="D12" s="1">
        <v>0.54500000000000004</v>
      </c>
      <c r="E12" s="18">
        <v>0.25700000000000001</v>
      </c>
      <c r="F12" s="18">
        <v>0.26300000000000001</v>
      </c>
      <c r="G12" s="18">
        <v>0.2235</v>
      </c>
      <c r="H12" s="18">
        <v>0.49</v>
      </c>
      <c r="I12" s="18">
        <v>0.68400000000000005</v>
      </c>
      <c r="J12" s="18">
        <v>0.57399999999999995</v>
      </c>
      <c r="K12" s="18">
        <v>0.46210000000000001</v>
      </c>
      <c r="L12" s="18">
        <v>0.35680000000000001</v>
      </c>
      <c r="M12" s="18">
        <v>0.58199999999999996</v>
      </c>
      <c r="N12" s="18">
        <v>0.45200000000000001</v>
      </c>
      <c r="O12" s="22"/>
      <c r="P12" s="6" t="s">
        <v>18</v>
      </c>
      <c r="Q12" s="2"/>
      <c r="R12" s="2">
        <v>81</v>
      </c>
      <c r="S12" s="2">
        <f t="shared" si="0"/>
        <v>81</v>
      </c>
      <c r="T12" s="1" t="e">
        <f t="shared" si="2"/>
        <v>#DIV/0!</v>
      </c>
      <c r="U12" s="15">
        <f t="shared" si="3"/>
        <v>8100000000</v>
      </c>
      <c r="V12" s="15" t="e">
        <f t="shared" si="4"/>
        <v>#DIV/0!</v>
      </c>
      <c r="W12" s="16">
        <f t="shared" si="1"/>
        <v>162</v>
      </c>
      <c r="X12" s="16" t="e">
        <f t="shared" si="1"/>
        <v>#DIV/0!</v>
      </c>
      <c r="AW12" s="20"/>
      <c r="AX12" s="21"/>
      <c r="AY12" s="4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>
      <c r="A13" s="2"/>
      <c r="B13" s="6" t="s">
        <v>6</v>
      </c>
      <c r="C13" s="1">
        <v>4.0000000000000001E-3</v>
      </c>
      <c r="D13" s="1">
        <v>0.57099999999999995</v>
      </c>
      <c r="E13" s="18">
        <v>0.2429</v>
      </c>
      <c r="F13" s="18">
        <v>0.3</v>
      </c>
      <c r="G13" s="18">
        <v>0.22639999999999999</v>
      </c>
      <c r="H13" s="18">
        <v>0.53200000000000003</v>
      </c>
      <c r="I13" s="18">
        <v>0.71499999999999997</v>
      </c>
      <c r="J13" s="18">
        <v>0.51239999999999997</v>
      </c>
      <c r="K13" s="18">
        <v>0.42799999999999999</v>
      </c>
      <c r="L13" s="18">
        <v>0.34239999999999998</v>
      </c>
      <c r="M13" s="18">
        <v>0.498</v>
      </c>
      <c r="N13" s="18">
        <v>0.39700000000000002</v>
      </c>
      <c r="O13" s="22"/>
      <c r="P13" s="6" t="s">
        <v>19</v>
      </c>
      <c r="Q13" s="2"/>
      <c r="R13" s="2">
        <v>48</v>
      </c>
      <c r="S13" s="2">
        <f t="shared" si="0"/>
        <v>48</v>
      </c>
      <c r="T13" s="1" t="e">
        <f t="shared" si="2"/>
        <v>#DIV/0!</v>
      </c>
      <c r="U13" s="15">
        <f t="shared" si="3"/>
        <v>4800000000</v>
      </c>
      <c r="V13" s="15" t="e">
        <f t="shared" si="4"/>
        <v>#DIV/0!</v>
      </c>
      <c r="W13" s="16">
        <f t="shared" si="1"/>
        <v>96</v>
      </c>
      <c r="X13" s="16" t="e">
        <f t="shared" si="1"/>
        <v>#DIV/0!</v>
      </c>
      <c r="AW13" s="20"/>
      <c r="AX13" s="21"/>
      <c r="AY13" s="4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>
      <c r="A14" s="2"/>
      <c r="B14" s="6" t="s">
        <v>7</v>
      </c>
      <c r="C14" s="1">
        <v>7.0000000000000001E-3</v>
      </c>
      <c r="D14" s="1">
        <v>0.55800000000000005</v>
      </c>
      <c r="E14" s="18">
        <v>0.24460000000000001</v>
      </c>
      <c r="F14" s="18">
        <v>0.28000000000000003</v>
      </c>
      <c r="G14" s="18">
        <v>0.21479999999999999</v>
      </c>
      <c r="H14" s="18">
        <v>0.52400000000000002</v>
      </c>
      <c r="I14" s="18">
        <v>0.67500000000000004</v>
      </c>
      <c r="J14" s="18">
        <v>0.57799999999999996</v>
      </c>
      <c r="K14" s="18">
        <v>0.438</v>
      </c>
      <c r="L14" s="18">
        <v>0.36980000000000002</v>
      </c>
      <c r="M14" s="18">
        <v>0.621</v>
      </c>
      <c r="N14" s="18">
        <v>0.47199999999999998</v>
      </c>
      <c r="O14" s="23"/>
      <c r="P14" s="24" t="s">
        <v>20</v>
      </c>
      <c r="Q14" s="2"/>
      <c r="R14" s="2">
        <v>52</v>
      </c>
      <c r="S14" s="2">
        <f t="shared" si="0"/>
        <v>52</v>
      </c>
      <c r="T14" s="1" t="e">
        <f t="shared" si="2"/>
        <v>#DIV/0!</v>
      </c>
      <c r="U14" s="15">
        <f t="shared" si="3"/>
        <v>5200000000</v>
      </c>
      <c r="V14" s="15" t="e">
        <f t="shared" si="4"/>
        <v>#DIV/0!</v>
      </c>
      <c r="W14" s="16">
        <f>(U14/$U$8)*100</f>
        <v>104</v>
      </c>
      <c r="X14" s="16" t="e">
        <f t="shared" ref="X14:X18" si="5">(V14/$U$8)*100</f>
        <v>#DIV/0!</v>
      </c>
      <c r="AW14" s="20"/>
      <c r="AX14" s="21"/>
      <c r="AY14" s="4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>
      <c r="A15" s="2"/>
      <c r="B15" s="6" t="s">
        <v>8</v>
      </c>
      <c r="C15" s="1">
        <v>1.0999999999999999E-2</v>
      </c>
      <c r="D15" s="1">
        <v>0.56200000000000006</v>
      </c>
      <c r="E15" s="18">
        <v>0.22450000000000001</v>
      </c>
      <c r="F15" s="18">
        <v>0.33200000000000002</v>
      </c>
      <c r="G15" s="18">
        <v>0.2361</v>
      </c>
      <c r="H15" s="18">
        <v>0.51</v>
      </c>
      <c r="I15" s="18">
        <v>0.72399999999999998</v>
      </c>
      <c r="J15" s="18">
        <v>0.54300000000000004</v>
      </c>
      <c r="K15" s="18">
        <v>0.443</v>
      </c>
      <c r="L15" s="18">
        <v>0.3785</v>
      </c>
      <c r="M15" s="18">
        <v>0.59799999999999998</v>
      </c>
      <c r="N15" s="18">
        <v>0.5071</v>
      </c>
      <c r="O15" s="25"/>
      <c r="P15" s="26" t="s">
        <v>27</v>
      </c>
      <c r="Q15" s="2"/>
      <c r="R15" s="27">
        <v>54</v>
      </c>
      <c r="S15" s="2">
        <f t="shared" si="0"/>
        <v>54</v>
      </c>
      <c r="T15" s="1" t="e">
        <f t="shared" si="2"/>
        <v>#DIV/0!</v>
      </c>
      <c r="U15" s="15">
        <f t="shared" si="3"/>
        <v>5400000000</v>
      </c>
      <c r="V15" s="15" t="e">
        <f t="shared" si="4"/>
        <v>#DIV/0!</v>
      </c>
      <c r="W15" s="16">
        <f>(U15/$U$8)*100</f>
        <v>108</v>
      </c>
      <c r="X15" s="16" t="e">
        <f t="shared" si="5"/>
        <v>#DIV/0!</v>
      </c>
      <c r="AW15" s="20"/>
      <c r="AX15" s="21"/>
      <c r="AY15" s="4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>
      <c r="A16" s="2"/>
      <c r="B16" s="5" t="s">
        <v>9</v>
      </c>
      <c r="C16" s="28">
        <f t="shared" ref="C16:M16" si="6">AVERAGE(C8:C15)</f>
        <v>4.2500000000000003E-3</v>
      </c>
      <c r="D16" s="28">
        <f t="shared" si="6"/>
        <v>0.54500000000000004</v>
      </c>
      <c r="E16" s="28">
        <f t="shared" si="6"/>
        <v>0.25958750000000003</v>
      </c>
      <c r="F16" s="28">
        <f t="shared" si="6"/>
        <v>0.27666249999999998</v>
      </c>
      <c r="G16" s="28">
        <f t="shared" si="6"/>
        <v>0.23154999999999998</v>
      </c>
      <c r="H16" s="28">
        <f t="shared" si="6"/>
        <v>0.503</v>
      </c>
      <c r="I16" s="28">
        <f t="shared" si="6"/>
        <v>0.71337499999999998</v>
      </c>
      <c r="J16" s="28">
        <f t="shared" si="6"/>
        <v>0.55604999999999993</v>
      </c>
      <c r="K16" s="28">
        <f t="shared" si="6"/>
        <v>0.43238750000000004</v>
      </c>
      <c r="L16" s="28">
        <f t="shared" si="6"/>
        <v>0.35019999999999996</v>
      </c>
      <c r="M16" s="28">
        <f t="shared" si="6"/>
        <v>0.56906250000000003</v>
      </c>
      <c r="N16" s="28">
        <f t="shared" ref="N16" si="7">AVERAGE(N8:N15)</f>
        <v>0.44457499999999994</v>
      </c>
      <c r="O16" s="29"/>
      <c r="P16" s="30" t="s">
        <v>21</v>
      </c>
      <c r="Q16" s="2"/>
      <c r="R16" s="27">
        <v>62</v>
      </c>
      <c r="S16" s="2">
        <f t="shared" si="0"/>
        <v>62</v>
      </c>
      <c r="T16" s="1" t="e">
        <f t="shared" si="2"/>
        <v>#DIV/0!</v>
      </c>
      <c r="U16" s="15">
        <f t="shared" si="3"/>
        <v>6200000000</v>
      </c>
      <c r="V16" s="15" t="e">
        <f t="shared" si="4"/>
        <v>#DIV/0!</v>
      </c>
      <c r="W16" s="16">
        <f>(U16/$U$8)*100</f>
        <v>124</v>
      </c>
      <c r="X16" s="16" t="e">
        <f t="shared" si="5"/>
        <v>#DIV/0!</v>
      </c>
      <c r="AW16" s="10"/>
      <c r="AX16" s="4"/>
      <c r="AY16" s="4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>
      <c r="A17" s="2"/>
      <c r="B17" s="5" t="s">
        <v>10</v>
      </c>
      <c r="C17" s="31">
        <f t="shared" ref="C17:M17" si="8">STDEV(C8:C15)</f>
        <v>3.4121631178560528E-3</v>
      </c>
      <c r="D17" s="31">
        <f t="shared" si="8"/>
        <v>2.3421601750764801E-2</v>
      </c>
      <c r="E17" s="31">
        <f t="shared" si="8"/>
        <v>2.2257675241202909E-2</v>
      </c>
      <c r="F17" s="31">
        <f t="shared" si="8"/>
        <v>2.8163752666960317E-2</v>
      </c>
      <c r="G17" s="31">
        <f t="shared" si="8"/>
        <v>9.7372627423873998E-3</v>
      </c>
      <c r="H17" s="31">
        <f t="shared" si="8"/>
        <v>3.3019474773014111E-2</v>
      </c>
      <c r="I17" s="31">
        <f t="shared" si="8"/>
        <v>2.5500350137652152E-2</v>
      </c>
      <c r="J17" s="31">
        <f t="shared" si="8"/>
        <v>2.3901404621007993E-2</v>
      </c>
      <c r="K17" s="31">
        <f t="shared" si="8"/>
        <v>1.9913415255622461E-2</v>
      </c>
      <c r="L17" s="31">
        <f t="shared" si="8"/>
        <v>2.1870985345886908E-2</v>
      </c>
      <c r="M17" s="31">
        <f t="shared" si="8"/>
        <v>3.7643323729827191E-2</v>
      </c>
      <c r="N17" s="31">
        <f t="shared" ref="N17" si="9">STDEV(N8:N15)</f>
        <v>4.3473957721836168E-2</v>
      </c>
      <c r="O17" s="25"/>
      <c r="P17" s="30" t="s">
        <v>22</v>
      </c>
      <c r="Q17" s="2"/>
      <c r="R17" s="27">
        <v>73</v>
      </c>
      <c r="S17" s="2">
        <f t="shared" si="0"/>
        <v>73</v>
      </c>
      <c r="T17" s="1" t="e">
        <f t="shared" si="2"/>
        <v>#DIV/0!</v>
      </c>
      <c r="U17" s="15">
        <f t="shared" si="3"/>
        <v>7300000000</v>
      </c>
      <c r="V17" s="15" t="e">
        <f t="shared" si="4"/>
        <v>#DIV/0!</v>
      </c>
      <c r="W17" s="16">
        <f>(U17/$U$8)*100</f>
        <v>146</v>
      </c>
      <c r="X17" s="16" t="e">
        <f t="shared" si="5"/>
        <v>#DIV/0!</v>
      </c>
      <c r="AF17" s="32"/>
      <c r="AM17" s="32"/>
      <c r="AN17" s="3"/>
      <c r="AW17" s="4"/>
      <c r="AX17" s="4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>
      <c r="A18" s="2"/>
      <c r="B18" s="29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30" t="s">
        <v>23</v>
      </c>
      <c r="Q18" s="2"/>
      <c r="R18" s="33">
        <v>78</v>
      </c>
      <c r="S18" s="2">
        <f t="shared" si="0"/>
        <v>78</v>
      </c>
      <c r="T18" s="1" t="e">
        <f t="shared" si="2"/>
        <v>#DIV/0!</v>
      </c>
      <c r="U18" s="15">
        <f t="shared" si="3"/>
        <v>7800000000</v>
      </c>
      <c r="V18" s="15" t="e">
        <f t="shared" si="4"/>
        <v>#DIV/0!</v>
      </c>
      <c r="W18" s="16">
        <f>(U18/$U$8)*100</f>
        <v>156</v>
      </c>
      <c r="X18" s="16" t="e">
        <f t="shared" si="5"/>
        <v>#DIV/0!</v>
      </c>
      <c r="Y18" s="19"/>
      <c r="Z18" s="34"/>
      <c r="AA18" s="34"/>
      <c r="AB18" s="34"/>
      <c r="AF18" s="32"/>
      <c r="AI18" s="34"/>
      <c r="AJ18" s="35"/>
      <c r="AM18" s="32"/>
      <c r="AN18" s="3"/>
      <c r="AW18" s="4"/>
      <c r="AX18" s="4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>
      <c r="A19" s="2"/>
      <c r="B19" s="62" t="s">
        <v>40</v>
      </c>
      <c r="C19" s="62"/>
      <c r="D19" s="62"/>
      <c r="E19" s="25"/>
      <c r="F19" s="62" t="s">
        <v>41</v>
      </c>
      <c r="G19" s="62"/>
      <c r="H19" s="62"/>
      <c r="I19" s="25"/>
      <c r="J19" s="7" t="s">
        <v>42</v>
      </c>
      <c r="K19" s="7"/>
      <c r="L19" s="7"/>
      <c r="M19" s="7"/>
      <c r="N19" s="25"/>
      <c r="O19" s="36"/>
      <c r="P19" s="1" t="s">
        <v>45</v>
      </c>
      <c r="U19" s="19"/>
      <c r="V19" s="19"/>
      <c r="W19" s="19"/>
      <c r="X19" s="19"/>
      <c r="Y19" s="34"/>
      <c r="Z19" s="37"/>
      <c r="AA19" s="37"/>
      <c r="AB19" s="37"/>
      <c r="AC19" s="38"/>
      <c r="AD19" s="34"/>
      <c r="AE19" s="32"/>
      <c r="AF19" s="32"/>
      <c r="AG19" s="32"/>
      <c r="AH19" s="32"/>
      <c r="AI19" s="32"/>
      <c r="AJ19" s="32"/>
      <c r="AK19" s="32"/>
      <c r="AL19" s="32"/>
      <c r="AM19" s="2"/>
      <c r="AN19" s="3"/>
      <c r="AW19" s="4"/>
      <c r="AX19" s="4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>
      <c r="B20" s="63" t="s">
        <v>28</v>
      </c>
      <c r="C20" s="63"/>
      <c r="D20" s="63"/>
      <c r="F20" s="65" t="s">
        <v>31</v>
      </c>
      <c r="G20" s="65"/>
      <c r="H20" s="65"/>
      <c r="I20" s="25"/>
      <c r="J20" s="65" t="s">
        <v>36</v>
      </c>
      <c r="K20" s="65"/>
      <c r="L20" s="65"/>
      <c r="M20" s="9"/>
      <c r="N20" s="9"/>
      <c r="O20" s="29"/>
      <c r="P20" s="29"/>
      <c r="U20" s="34"/>
      <c r="V20" s="34"/>
      <c r="W20" s="34"/>
      <c r="X20" s="34"/>
      <c r="Y20" s="37"/>
      <c r="Z20" s="2"/>
      <c r="AA20" s="2"/>
      <c r="AB20" s="2"/>
      <c r="AC20" s="38"/>
      <c r="AD20" s="39"/>
      <c r="AE20" s="34"/>
      <c r="AF20" s="32"/>
      <c r="AG20" s="32"/>
      <c r="AH20" s="32"/>
      <c r="AI20" s="32"/>
      <c r="AJ20" s="32"/>
      <c r="AK20" s="32"/>
      <c r="AL20" s="32"/>
      <c r="AM20" s="2"/>
      <c r="AN20" s="3"/>
      <c r="AW20" s="4"/>
      <c r="AX20" s="4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>
      <c r="B21" s="64"/>
      <c r="C21" s="64"/>
      <c r="D21" s="64"/>
      <c r="F21" s="66"/>
      <c r="G21" s="66"/>
      <c r="H21" s="66"/>
      <c r="I21" s="40"/>
      <c r="J21" s="66"/>
      <c r="K21" s="66"/>
      <c r="L21" s="66"/>
      <c r="M21" s="40"/>
      <c r="N21" s="25"/>
      <c r="O21" s="25"/>
      <c r="P21" s="25"/>
      <c r="T21" s="37"/>
      <c r="U21" s="37"/>
      <c r="V21" s="37"/>
      <c r="W21" s="37"/>
      <c r="X21" s="37"/>
      <c r="Y21" s="2"/>
      <c r="Z21" s="2"/>
      <c r="AA21" s="2"/>
      <c r="AB21" s="2"/>
      <c r="AE21" s="37"/>
      <c r="AF21" s="2"/>
      <c r="AG21" s="32"/>
      <c r="AH21" s="32"/>
      <c r="AI21" s="32"/>
      <c r="AJ21" s="32"/>
      <c r="AK21" s="32"/>
      <c r="AL21" s="32"/>
      <c r="AM21" s="2"/>
      <c r="AN21" s="3"/>
      <c r="AW21" s="4"/>
      <c r="AX21" s="4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52" customFormat="1" ht="39" customHeight="1">
      <c r="B22" s="51" t="s">
        <v>14</v>
      </c>
      <c r="C22" s="51" t="s">
        <v>29</v>
      </c>
      <c r="D22" s="51" t="s">
        <v>30</v>
      </c>
      <c r="F22" s="51" t="s">
        <v>14</v>
      </c>
      <c r="G22" s="51" t="s">
        <v>29</v>
      </c>
      <c r="H22" s="51" t="s">
        <v>30</v>
      </c>
      <c r="I22" s="53"/>
      <c r="J22" s="51" t="s">
        <v>14</v>
      </c>
      <c r="K22" s="51" t="s">
        <v>29</v>
      </c>
      <c r="L22" s="51" t="s">
        <v>30</v>
      </c>
      <c r="M22" s="53"/>
      <c r="N22" s="53"/>
      <c r="O22" s="53"/>
      <c r="P22" s="53"/>
      <c r="T22" s="54"/>
      <c r="U22" s="54"/>
      <c r="V22" s="54"/>
      <c r="W22" s="55"/>
      <c r="X22" s="55"/>
      <c r="Y22" s="56"/>
      <c r="Z22" s="56"/>
      <c r="AA22" s="56"/>
      <c r="AB22" s="56"/>
      <c r="AC22" s="56"/>
      <c r="AD22" s="56"/>
      <c r="AE22" s="56"/>
      <c r="AF22" s="56"/>
      <c r="AG22" s="57"/>
      <c r="AH22" s="57"/>
      <c r="AI22" s="57"/>
      <c r="AJ22" s="57"/>
      <c r="AK22" s="57"/>
      <c r="AL22" s="57"/>
      <c r="AM22" s="56"/>
      <c r="AN22" s="58"/>
      <c r="AW22" s="59"/>
      <c r="AX22" s="59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</row>
    <row r="23" spans="1:73">
      <c r="B23" s="34" t="s">
        <v>13</v>
      </c>
      <c r="C23" s="11">
        <f>((D16-$C$16)*$C$35)/$C$34</f>
        <v>43.260000000000005</v>
      </c>
      <c r="D23" s="11">
        <f>((D17-$C$17)*$C$35)/$C$34</f>
        <v>1.6007550906326997</v>
      </c>
      <c r="F23" s="34" t="s">
        <v>13</v>
      </c>
      <c r="G23" s="41">
        <f>C23/'ELISA DATA'!U8</f>
        <v>8.6520000000000003E-9</v>
      </c>
      <c r="H23" s="41">
        <f>D23/'ELISA DATA'!U8</f>
        <v>3.2015101812653995E-10</v>
      </c>
      <c r="I23" s="25"/>
      <c r="J23" s="34" t="s">
        <v>13</v>
      </c>
      <c r="K23" s="35">
        <f t="shared" ref="K23:L30" si="10">G23/$G$23*100</f>
        <v>100</v>
      </c>
      <c r="L23" s="35">
        <f t="shared" si="10"/>
        <v>3.7003122760811364</v>
      </c>
      <c r="M23" s="25"/>
      <c r="N23" s="25"/>
      <c r="O23" s="25"/>
      <c r="P23" s="25"/>
      <c r="T23" s="25"/>
      <c r="U23" s="25"/>
      <c r="V23" s="25"/>
      <c r="Y23" s="2"/>
      <c r="Z23" s="2"/>
      <c r="AA23" s="2"/>
      <c r="AB23" s="2"/>
      <c r="AC23" s="2"/>
      <c r="AD23" s="2"/>
      <c r="AE23" s="2"/>
      <c r="AF23" s="2"/>
      <c r="AG23" s="32"/>
      <c r="AH23" s="32"/>
      <c r="AI23" s="32"/>
      <c r="AJ23" s="32"/>
      <c r="AK23" s="32"/>
      <c r="AL23" s="32"/>
      <c r="AM23" s="2"/>
      <c r="AN23" s="3"/>
      <c r="AW23" s="4"/>
      <c r="AX23" s="4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>
      <c r="B24" s="34" t="s">
        <v>15</v>
      </c>
      <c r="C24" s="11">
        <f>((E16-$C$16)*$C$35)/$C$34</f>
        <v>20.427000000000003</v>
      </c>
      <c r="D24" s="11">
        <f>((E17-$C$17)*$C$35)/$C$34</f>
        <v>1.5076409698677484</v>
      </c>
      <c r="F24" s="34" t="s">
        <v>15</v>
      </c>
      <c r="G24" s="41">
        <f>C24/'ELISA DATA'!U9</f>
        <v>2.9604347826086961E-9</v>
      </c>
      <c r="H24" s="41">
        <f>D24/'ELISA DATA'!U9</f>
        <v>2.1849869128518093E-10</v>
      </c>
      <c r="I24" s="25"/>
      <c r="J24" s="34" t="s">
        <v>15</v>
      </c>
      <c r="K24" s="35">
        <f t="shared" si="10"/>
        <v>34.216768176244756</v>
      </c>
      <c r="L24" s="35">
        <f t="shared" si="10"/>
        <v>2.525412520633159</v>
      </c>
      <c r="M24" s="25"/>
      <c r="N24" s="25"/>
      <c r="O24" s="25"/>
      <c r="P24" s="25"/>
      <c r="Q24" s="25"/>
      <c r="R24" s="25"/>
      <c r="S24" s="29"/>
      <c r="T24" s="25"/>
      <c r="U24" s="25"/>
      <c r="V24" s="25"/>
      <c r="Y24" s="2"/>
      <c r="Z24" s="2"/>
      <c r="AA24" s="2"/>
      <c r="AB24" s="2"/>
      <c r="AC24" s="2"/>
      <c r="AD24" s="2"/>
      <c r="AE24" s="2"/>
      <c r="AF24" s="2"/>
      <c r="AG24" s="32"/>
      <c r="AH24" s="32"/>
      <c r="AI24" s="32"/>
      <c r="AJ24" s="32"/>
      <c r="AK24" s="32"/>
      <c r="AL24" s="32"/>
      <c r="AM24" s="2"/>
      <c r="AN24" s="3"/>
      <c r="AW24" s="4"/>
      <c r="AX24" s="4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>
      <c r="B25" s="34" t="s">
        <v>16</v>
      </c>
      <c r="C25" s="11">
        <f>((F16-$C$16)*$C$35)/$C$34</f>
        <v>21.792999999999999</v>
      </c>
      <c r="D25" s="11">
        <f>((F17-$C$17)*$C$35)/$C$34</f>
        <v>1.9801271639283409</v>
      </c>
      <c r="F25" s="34" t="s">
        <v>16</v>
      </c>
      <c r="G25" s="41">
        <f>C25/'ELISA DATA'!U10</f>
        <v>4.8428888888888891E-9</v>
      </c>
      <c r="H25" s="41">
        <f>D25/'ELISA DATA'!U10</f>
        <v>4.4002825865074241E-10</v>
      </c>
      <c r="I25" s="25"/>
      <c r="J25" s="34" t="s">
        <v>16</v>
      </c>
      <c r="K25" s="35">
        <f t="shared" si="10"/>
        <v>55.974212770329281</v>
      </c>
      <c r="L25" s="35">
        <f t="shared" si="10"/>
        <v>5.0858559714602682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42"/>
      <c r="X25" s="42"/>
      <c r="Y25" s="2"/>
      <c r="Z25" s="2"/>
      <c r="AA25" s="2"/>
      <c r="AB25" s="2"/>
      <c r="AC25" s="2"/>
      <c r="AD25" s="2"/>
      <c r="AE25" s="2"/>
      <c r="AF25" s="2"/>
      <c r="AG25" s="32"/>
      <c r="AH25" s="32"/>
      <c r="AI25" s="32"/>
      <c r="AJ25" s="32"/>
      <c r="AK25" s="32"/>
      <c r="AL25" s="32"/>
      <c r="AM25" s="2"/>
      <c r="AN25" s="3"/>
      <c r="AW25" s="4"/>
      <c r="AX25" s="4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>
      <c r="B26" s="34" t="s">
        <v>17</v>
      </c>
      <c r="C26" s="11">
        <f>((G16-$C$16)*$C$35)/$C$34</f>
        <v>18.183999999999997</v>
      </c>
      <c r="D26" s="11">
        <f>((G17-$C$17)*$C$35)/$C$34</f>
        <v>0.50600796996250774</v>
      </c>
      <c r="F26" s="34" t="s">
        <v>17</v>
      </c>
      <c r="G26" s="41">
        <f>C26/'ELISA DATA'!U11</f>
        <v>4.9145945945945942E-9</v>
      </c>
      <c r="H26" s="41">
        <f>D26/'ELISA DATA'!U11</f>
        <v>1.3675891080067778E-10</v>
      </c>
      <c r="I26" s="22"/>
      <c r="J26" s="34" t="s">
        <v>17</v>
      </c>
      <c r="K26" s="35">
        <f t="shared" si="10"/>
        <v>56.80298884182379</v>
      </c>
      <c r="L26" s="35">
        <f t="shared" si="10"/>
        <v>1.5806623994530489</v>
      </c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25"/>
      <c r="X26" s="25"/>
      <c r="Y26" s="2"/>
      <c r="Z26" s="2"/>
      <c r="AA26" s="2"/>
      <c r="AB26" s="2"/>
      <c r="AC26" s="2"/>
      <c r="AD26" s="2"/>
      <c r="AE26" s="2"/>
      <c r="AF26" s="2"/>
      <c r="AG26" s="32"/>
      <c r="AH26" s="32"/>
      <c r="AI26" s="32"/>
      <c r="AJ26" s="32"/>
      <c r="AK26" s="32"/>
      <c r="AL26" s="32"/>
      <c r="AM26" s="2"/>
      <c r="AN26" s="3"/>
      <c r="AW26" s="4"/>
      <c r="AX26" s="4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>
      <c r="B27" s="34" t="s">
        <v>18</v>
      </c>
      <c r="C27" s="11">
        <f>((H16-$C$16)*$C$35)/$C$34</f>
        <v>39.9</v>
      </c>
      <c r="D27" s="11">
        <f>((H17-$C$17)*$C$35)/$C$34</f>
        <v>2.3685849324126442</v>
      </c>
      <c r="F27" s="34" t="s">
        <v>18</v>
      </c>
      <c r="G27" s="41">
        <f>C27/'ELISA DATA'!U12</f>
        <v>4.9259259259259258E-9</v>
      </c>
      <c r="H27" s="41">
        <f>D27/'ELISA DATA'!U12</f>
        <v>2.9241789289044991E-10</v>
      </c>
      <c r="I27" s="22"/>
      <c r="J27" s="34" t="s">
        <v>18</v>
      </c>
      <c r="K27" s="35">
        <f t="shared" si="10"/>
        <v>56.933956610332018</v>
      </c>
      <c r="L27" s="35">
        <f t="shared" si="10"/>
        <v>3.3797722248087139</v>
      </c>
      <c r="M27" s="22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"/>
      <c r="Z27" s="2"/>
      <c r="AA27" s="2"/>
      <c r="AB27" s="2"/>
      <c r="AC27" s="2"/>
      <c r="AD27" s="2"/>
      <c r="AE27" s="2"/>
      <c r="AF27" s="2"/>
      <c r="AG27" s="27"/>
      <c r="AH27" s="32"/>
      <c r="AI27" s="32"/>
      <c r="AJ27" s="32"/>
      <c r="AK27" s="44"/>
      <c r="AL27" s="32"/>
      <c r="AM27" s="2"/>
      <c r="AN27" s="3"/>
      <c r="AW27" s="4"/>
      <c r="AX27" s="4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>
      <c r="B28" s="34" t="s">
        <v>19</v>
      </c>
      <c r="C28" s="11">
        <f>((I16-$C$16)*$C$35)/$C$34</f>
        <v>56.73</v>
      </c>
      <c r="D28" s="11">
        <f>((I17-$C$17)*$C$35)/$C$34</f>
        <v>1.7670549615836877</v>
      </c>
      <c r="F28" s="34" t="s">
        <v>19</v>
      </c>
      <c r="G28" s="41">
        <f>C28/'ELISA DATA'!U13</f>
        <v>1.181875E-8</v>
      </c>
      <c r="H28" s="41">
        <f>D28/'ELISA DATA'!U13</f>
        <v>3.6813645032993493E-10</v>
      </c>
      <c r="I28" s="27"/>
      <c r="J28" s="34" t="s">
        <v>19</v>
      </c>
      <c r="K28" s="35">
        <f t="shared" si="10"/>
        <v>136.60136384650946</v>
      </c>
      <c r="L28" s="35">
        <f t="shared" si="10"/>
        <v>4.2549289219826045</v>
      </c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"/>
      <c r="Z28" s="2"/>
      <c r="AA28" s="2"/>
      <c r="AB28" s="2"/>
      <c r="AC28" s="2"/>
      <c r="AD28" s="2"/>
      <c r="AE28" s="2"/>
      <c r="AF28" s="2"/>
      <c r="AG28" s="30"/>
      <c r="AH28" s="32"/>
      <c r="AI28" s="32"/>
      <c r="AJ28" s="32"/>
      <c r="AK28" s="27"/>
      <c r="AL28" s="32"/>
      <c r="AM28" s="2"/>
      <c r="AN28" s="3"/>
      <c r="AW28" s="4"/>
      <c r="AX28" s="4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>
      <c r="B29" s="34" t="s">
        <v>20</v>
      </c>
      <c r="C29" s="11">
        <f>((J16-$C$16)*$C$35)/$C$34</f>
        <v>44.143999999999991</v>
      </c>
      <c r="D29" s="11">
        <f>((J17-$C$17)*$C$35)/$C$34</f>
        <v>1.6391393202521549</v>
      </c>
      <c r="F29" s="34" t="s">
        <v>20</v>
      </c>
      <c r="G29" s="41">
        <f>C29/'ELISA DATA'!U14</f>
        <v>8.4892307692307671E-9</v>
      </c>
      <c r="H29" s="41">
        <f>D29/'ELISA DATA'!U14</f>
        <v>3.1521910004849134E-10</v>
      </c>
      <c r="I29" s="27"/>
      <c r="J29" s="34" t="s">
        <v>20</v>
      </c>
      <c r="K29" s="35">
        <f t="shared" si="10"/>
        <v>98.118709769195178</v>
      </c>
      <c r="L29" s="35">
        <f t="shared" si="10"/>
        <v>3.6433090620491368</v>
      </c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"/>
      <c r="Z29" s="2"/>
      <c r="AA29" s="2"/>
      <c r="AB29" s="2"/>
      <c r="AC29" s="2"/>
      <c r="AD29" s="2"/>
      <c r="AE29" s="2"/>
      <c r="AF29" s="2"/>
      <c r="AG29" s="27"/>
      <c r="AH29" s="32"/>
      <c r="AI29" s="32"/>
      <c r="AJ29" s="32"/>
      <c r="AK29" s="27"/>
      <c r="AL29" s="32"/>
      <c r="AM29" s="30"/>
      <c r="AN29" s="3"/>
      <c r="AW29" s="4"/>
      <c r="AX29" s="4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>
      <c r="B30" s="34" t="s">
        <v>27</v>
      </c>
      <c r="C30" s="11">
        <f>((K16-$C$16)*$C$35)/$C$34</f>
        <v>34.251000000000005</v>
      </c>
      <c r="D30" s="11">
        <f>((K17-$C$17)*$C$35)/$C$34</f>
        <v>1.3201001710213125</v>
      </c>
      <c r="F30" s="34" t="s">
        <v>27</v>
      </c>
      <c r="G30" s="41">
        <f>C30/'ELISA DATA'!U15</f>
        <v>6.3427777777777784E-9</v>
      </c>
      <c r="H30" s="41">
        <f>D30/'ELISA DATA'!U15</f>
        <v>2.4446299463357636E-10</v>
      </c>
      <c r="I30" s="27"/>
      <c r="J30" s="34" t="s">
        <v>27</v>
      </c>
      <c r="K30" s="35">
        <f t="shared" si="10"/>
        <v>73.30996044588278</v>
      </c>
      <c r="L30" s="35">
        <f t="shared" si="10"/>
        <v>2.825508490910499</v>
      </c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"/>
      <c r="X30" s="2"/>
      <c r="Y30" s="2"/>
      <c r="Z30" s="2"/>
      <c r="AA30" s="22"/>
      <c r="AB30" s="27"/>
      <c r="AC30" s="22"/>
      <c r="AD30" s="27"/>
      <c r="AE30" s="2"/>
      <c r="AF30" s="2"/>
      <c r="AG30" s="27"/>
      <c r="AH30" s="32"/>
      <c r="AI30" s="32"/>
      <c r="AJ30" s="32"/>
      <c r="AK30" s="27"/>
      <c r="AL30" s="2"/>
      <c r="AM30" s="3"/>
      <c r="AN30" s="3"/>
      <c r="AW30" s="4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>
      <c r="B31" s="34" t="s">
        <v>21</v>
      </c>
      <c r="C31" s="11">
        <f>((L16-$C$16)*$C$35)/$C$34</f>
        <v>27.675999999999998</v>
      </c>
      <c r="D31" s="11">
        <f>((L17-$C$17)*$C$35)/$C$34</f>
        <v>1.4767057782424682</v>
      </c>
      <c r="F31" s="34" t="s">
        <v>21</v>
      </c>
      <c r="G31" s="41">
        <f>C31/'ELISA DATA'!U16</f>
        <v>4.4638709677419353E-9</v>
      </c>
      <c r="H31" s="41">
        <f>D31/'ELISA DATA'!U16</f>
        <v>2.3817835132943035E-10</v>
      </c>
      <c r="I31" s="27"/>
      <c r="J31" s="34" t="s">
        <v>21</v>
      </c>
      <c r="K31" s="35">
        <f>G31/$G$23*100</f>
        <v>51.593515577229944</v>
      </c>
      <c r="L31" s="35">
        <f t="shared" ref="L31:L33" si="11">H31/$G$23*100</f>
        <v>2.7528704499471837</v>
      </c>
      <c r="M31" s="27"/>
      <c r="N31" s="27"/>
      <c r="O31" s="27"/>
      <c r="P31" s="27"/>
      <c r="Q31" s="2"/>
      <c r="R31" s="2"/>
      <c r="S31" s="2"/>
      <c r="T31" s="2"/>
      <c r="U31" s="2"/>
      <c r="V31" s="2"/>
      <c r="W31" s="2"/>
      <c r="X31" s="2"/>
      <c r="Y31" s="2"/>
      <c r="Z31" s="30"/>
      <c r="AA31" s="22"/>
      <c r="AB31" s="27"/>
      <c r="AC31" s="22"/>
      <c r="AD31" s="27"/>
      <c r="AE31" s="22"/>
      <c r="AF31" s="27"/>
      <c r="AG31" s="43"/>
      <c r="AH31" s="44"/>
      <c r="AI31" s="44"/>
      <c r="AJ31" s="32"/>
      <c r="AK31" s="27"/>
      <c r="AL31" s="2"/>
      <c r="AM31" s="3"/>
      <c r="AN31" s="3"/>
      <c r="AW31" s="4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>
      <c r="B32" s="34" t="s">
        <v>22</v>
      </c>
      <c r="C32" s="11">
        <f>((M16-$C$16)*$C$35)/$C$34</f>
        <v>45.185000000000002</v>
      </c>
      <c r="D32" s="11">
        <f>((M17-$C$17)*$C$35)/$C$34</f>
        <v>2.7384928489576907</v>
      </c>
      <c r="F32" s="34" t="s">
        <v>22</v>
      </c>
      <c r="G32" s="41">
        <f>C32/'ELISA DATA'!U17</f>
        <v>6.1897260273972607E-9</v>
      </c>
      <c r="H32" s="41">
        <f>D32/'ELISA DATA'!U17</f>
        <v>3.75136006706533E-10</v>
      </c>
      <c r="I32" s="27"/>
      <c r="J32" s="34" t="s">
        <v>22</v>
      </c>
      <c r="K32" s="35">
        <f>G32/$G$23*100</f>
        <v>71.540985060070057</v>
      </c>
      <c r="L32" s="35">
        <f t="shared" si="11"/>
        <v>4.3358299434412046</v>
      </c>
      <c r="M32" s="27"/>
      <c r="N32" s="27"/>
      <c r="O32" s="27"/>
      <c r="P32" s="27"/>
      <c r="Q32" s="2"/>
      <c r="R32" s="2"/>
      <c r="S32" s="2"/>
      <c r="T32" s="2"/>
      <c r="U32" s="2"/>
      <c r="V32" s="2"/>
      <c r="W32" s="2"/>
      <c r="X32" s="2"/>
      <c r="Y32" s="2"/>
      <c r="Z32" s="30"/>
      <c r="AA32" s="22"/>
      <c r="AB32" s="27"/>
      <c r="AC32" s="22"/>
      <c r="AD32" s="27"/>
      <c r="AE32" s="22"/>
      <c r="AF32" s="27"/>
      <c r="AG32" s="22"/>
      <c r="AH32" s="27"/>
      <c r="AI32" s="27"/>
      <c r="AJ32" s="43"/>
      <c r="AK32" s="27"/>
      <c r="AL32" s="2"/>
      <c r="AM32" s="3"/>
      <c r="AN32" s="3"/>
      <c r="AW32" s="4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>
      <c r="B33" s="34" t="s">
        <v>23</v>
      </c>
      <c r="C33" s="11">
        <f>((N16-$C$16)*$C$35)/$C$34</f>
        <v>35.225999999999992</v>
      </c>
      <c r="D33" s="11">
        <f>((N17-$C$17)*$C$35)/$C$34</f>
        <v>3.2049435683184089</v>
      </c>
      <c r="F33" s="34" t="s">
        <v>23</v>
      </c>
      <c r="G33" s="41">
        <f>C33/'ELISA DATA'!U18</f>
        <v>4.516153846153845E-9</v>
      </c>
      <c r="H33" s="41">
        <f>D33/'ELISA DATA'!U18</f>
        <v>4.1089020106646269E-10</v>
      </c>
      <c r="I33" s="27"/>
      <c r="J33" s="34" t="s">
        <v>23</v>
      </c>
      <c r="K33" s="35">
        <f>G33/$G$23*100</f>
        <v>52.197802197802176</v>
      </c>
      <c r="L33" s="35">
        <f t="shared" si="11"/>
        <v>4.7490776822291112</v>
      </c>
      <c r="M33" s="27"/>
      <c r="N33" s="27"/>
      <c r="O33" s="27"/>
      <c r="P33" s="27"/>
      <c r="Q33" s="2"/>
      <c r="R33" s="2"/>
      <c r="S33" s="2"/>
      <c r="T33" s="2"/>
      <c r="U33" s="2"/>
      <c r="V33" s="2"/>
      <c r="W33" s="2"/>
      <c r="X33" s="2"/>
      <c r="Y33" s="2"/>
      <c r="Z33" s="30"/>
      <c r="AA33" s="27"/>
      <c r="AB33" s="27"/>
      <c r="AC33" s="27"/>
      <c r="AD33" s="27"/>
      <c r="AE33" s="22"/>
      <c r="AF33" s="27"/>
      <c r="AG33" s="22"/>
      <c r="AH33" s="27"/>
      <c r="AI33" s="27"/>
      <c r="AJ33" s="22"/>
      <c r="AK33" s="27"/>
      <c r="AL33" s="2"/>
      <c r="AM33" s="3"/>
      <c r="AN33" s="3"/>
      <c r="AO33" s="2"/>
      <c r="AP33" s="2"/>
      <c r="AQ33" s="2"/>
      <c r="AR33" s="4"/>
      <c r="AS33" s="2"/>
      <c r="AT33" s="2"/>
      <c r="AU33" s="2"/>
      <c r="AV33" s="2"/>
      <c r="AW33" s="4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ht="35.25" customHeight="1">
      <c r="B34" s="60" t="s">
        <v>44</v>
      </c>
      <c r="C34" s="45">
        <v>0.1</v>
      </c>
      <c r="D34" s="32"/>
      <c r="G34" s="16"/>
      <c r="H34" s="27"/>
      <c r="I34" s="27"/>
      <c r="J34" s="27"/>
      <c r="K34" s="27"/>
      <c r="L34" s="27"/>
      <c r="M34" s="27"/>
      <c r="N34" s="27"/>
      <c r="O34" s="27"/>
      <c r="P34" s="27"/>
      <c r="Q34" s="2"/>
      <c r="R34" s="2"/>
      <c r="S34" s="2"/>
      <c r="T34" s="2"/>
      <c r="U34" s="2"/>
      <c r="V34" s="2"/>
      <c r="W34" s="2"/>
      <c r="X34" s="2"/>
      <c r="Y34" s="2"/>
      <c r="Z34" s="30"/>
      <c r="AA34" s="27"/>
      <c r="AB34" s="27"/>
      <c r="AC34" s="27"/>
      <c r="AD34" s="27"/>
      <c r="AE34" s="27"/>
      <c r="AF34" s="27"/>
      <c r="AG34" s="27"/>
      <c r="AH34" s="27"/>
      <c r="AI34" s="27"/>
      <c r="AJ34" s="22"/>
      <c r="AK34" s="27"/>
      <c r="AL34" s="2"/>
      <c r="AM34" s="3"/>
      <c r="AN34" s="3"/>
      <c r="AO34" s="2"/>
      <c r="AP34" s="2"/>
      <c r="AQ34" s="2"/>
      <c r="AR34" s="4"/>
      <c r="AS34" s="2"/>
      <c r="AT34" s="2"/>
      <c r="AU34" s="2"/>
      <c r="AV34" s="2"/>
      <c r="AW34" s="4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>
      <c r="A35" s="2"/>
      <c r="B35" s="61" t="s">
        <v>25</v>
      </c>
      <c r="C35" s="45">
        <v>8</v>
      </c>
      <c r="D35" s="34"/>
      <c r="E35" s="2"/>
      <c r="F35" s="15"/>
      <c r="G35" s="16"/>
      <c r="H35" s="27"/>
      <c r="I35" s="27"/>
      <c r="J35" s="27"/>
      <c r="K35" s="27"/>
      <c r="L35" s="27"/>
      <c r="M35" s="27"/>
      <c r="N35" s="27"/>
      <c r="O35" s="27"/>
      <c r="P35" s="27"/>
      <c r="Q35" s="2"/>
      <c r="R35" s="2"/>
      <c r="S35" s="2"/>
      <c r="T35" s="2"/>
      <c r="U35" s="2"/>
      <c r="V35" s="2"/>
      <c r="W35" s="2"/>
      <c r="X35" s="2"/>
      <c r="Y35" s="2"/>
      <c r="Z35" s="30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30"/>
      <c r="AL35" s="2"/>
      <c r="AM35" s="3"/>
      <c r="AN35" s="3"/>
      <c r="AO35" s="2"/>
      <c r="AP35" s="2"/>
      <c r="AQ35" s="2"/>
      <c r="AR35" s="4"/>
      <c r="AS35" s="2"/>
      <c r="AT35" s="2"/>
      <c r="AU35" s="2"/>
      <c r="AV35" s="2"/>
      <c r="AW35" s="4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>
      <c r="A36" s="2"/>
      <c r="B36" s="26"/>
      <c r="C36" s="2"/>
      <c r="D36" s="27"/>
      <c r="E36" s="2"/>
      <c r="F36" s="15"/>
      <c r="G36" s="16"/>
      <c r="H36" s="27"/>
      <c r="I36" s="27"/>
      <c r="J36" s="27"/>
      <c r="K36" s="27"/>
      <c r="L36" s="27"/>
      <c r="M36" s="27"/>
      <c r="N36" s="27"/>
      <c r="O36" s="27"/>
      <c r="P36" s="27"/>
      <c r="Q36" s="2"/>
      <c r="R36" s="2"/>
      <c r="S36" s="2"/>
      <c r="T36" s="2"/>
      <c r="U36" s="2"/>
      <c r="V36" s="2"/>
      <c r="W36" s="2"/>
      <c r="X36" s="2"/>
      <c r="Y36" s="2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"/>
      <c r="AM36" s="3"/>
      <c r="AN36" s="3"/>
      <c r="AO36" s="2"/>
      <c r="AP36" s="2"/>
      <c r="AQ36" s="2"/>
      <c r="AR36" s="4"/>
      <c r="AS36" s="2"/>
      <c r="AT36" s="2"/>
      <c r="AU36" s="2"/>
      <c r="AV36" s="2"/>
      <c r="AW36" s="4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>
      <c r="A37" s="2"/>
      <c r="B37" s="30"/>
      <c r="C37" s="2"/>
      <c r="D37" s="27"/>
      <c r="E37" s="2"/>
      <c r="F37" s="15"/>
      <c r="G37" s="16"/>
      <c r="H37" s="27"/>
      <c r="I37" s="27"/>
      <c r="J37" s="27"/>
      <c r="K37" s="27"/>
      <c r="L37" s="27"/>
      <c r="M37" s="27"/>
      <c r="N37" s="27"/>
      <c r="O37" s="27"/>
      <c r="P37" s="27"/>
      <c r="Q37" s="2"/>
      <c r="R37" s="2"/>
      <c r="S37" s="2"/>
      <c r="T37" s="2"/>
      <c r="U37" s="2"/>
      <c r="V37" s="2"/>
      <c r="W37" s="2"/>
      <c r="X37" s="2"/>
      <c r="Y37" s="2"/>
      <c r="Z37" s="4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"/>
      <c r="AM37" s="3"/>
      <c r="AN37" s="3"/>
      <c r="AO37" s="2"/>
      <c r="AP37" s="2"/>
      <c r="AQ37" s="2"/>
      <c r="AR37" s="4"/>
      <c r="AS37" s="2"/>
      <c r="AT37" s="2"/>
      <c r="AU37" s="2"/>
      <c r="AV37" s="2"/>
      <c r="AW37" s="4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>
      <c r="A38" s="2"/>
      <c r="B38" s="30"/>
      <c r="C38" s="2"/>
      <c r="D38" s="27"/>
      <c r="E38" s="2"/>
      <c r="F38" s="15"/>
      <c r="G38" s="16"/>
      <c r="H38" s="27"/>
      <c r="I38" s="27"/>
      <c r="J38" s="27"/>
      <c r="K38" s="27"/>
      <c r="L38" s="27"/>
      <c r="M38" s="27"/>
      <c r="N38" s="27"/>
      <c r="O38" s="27"/>
      <c r="P38" s="27"/>
      <c r="Q38" s="2"/>
      <c r="R38" s="2"/>
      <c r="S38" s="2"/>
      <c r="T38" s="2"/>
      <c r="U38" s="2"/>
      <c r="V38" s="2"/>
      <c r="W38" s="2"/>
      <c r="X38" s="2"/>
      <c r="Y38" s="2"/>
      <c r="Z38" s="30"/>
      <c r="AA38" s="30"/>
      <c r="AB38" s="30"/>
      <c r="AC38" s="30"/>
      <c r="AD38" s="30"/>
      <c r="AE38" s="27"/>
      <c r="AF38" s="27"/>
      <c r="AG38" s="27"/>
      <c r="AH38" s="27"/>
      <c r="AI38" s="27"/>
      <c r="AJ38" s="27"/>
      <c r="AK38" s="44"/>
      <c r="AL38" s="2"/>
      <c r="AM38" s="3"/>
      <c r="AN38" s="3"/>
      <c r="AO38" s="2"/>
      <c r="AP38" s="2"/>
      <c r="AQ38" s="2"/>
      <c r="AR38" s="4"/>
      <c r="AS38" s="2"/>
      <c r="AT38" s="2"/>
      <c r="AU38" s="2"/>
      <c r="AV38" s="2"/>
      <c r="AW38" s="4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>
      <c r="A39" s="2"/>
      <c r="B39" s="30"/>
      <c r="C39" s="2"/>
      <c r="D39" s="33"/>
      <c r="E39" s="2"/>
      <c r="F39" s="15"/>
      <c r="G39" s="16"/>
      <c r="H39" s="27"/>
      <c r="I39" s="27"/>
      <c r="J39" s="27"/>
      <c r="K39" s="27"/>
      <c r="L39" s="27"/>
      <c r="M39" s="27"/>
      <c r="N39" s="27"/>
      <c r="O39" s="27"/>
      <c r="P39" s="27"/>
      <c r="Q39" s="2"/>
      <c r="R39" s="2"/>
      <c r="S39" s="2"/>
      <c r="T39" s="2"/>
      <c r="U39" s="2"/>
      <c r="V39" s="2"/>
      <c r="W39" s="2"/>
      <c r="X39" s="2"/>
      <c r="Y39" s="2"/>
      <c r="Z39" s="30"/>
      <c r="AA39" s="27"/>
      <c r="AB39" s="27"/>
      <c r="AC39" s="27"/>
      <c r="AD39" s="27"/>
      <c r="AE39" s="30"/>
      <c r="AF39" s="30"/>
      <c r="AG39" s="30"/>
      <c r="AH39" s="30"/>
      <c r="AI39" s="30"/>
      <c r="AJ39" s="27"/>
      <c r="AK39" s="27"/>
      <c r="AL39" s="2"/>
      <c r="AM39" s="3"/>
      <c r="AN39" s="3"/>
      <c r="AO39" s="2"/>
      <c r="AP39" s="2"/>
      <c r="AQ39" s="2"/>
      <c r="AR39" s="4"/>
      <c r="AS39" s="2"/>
      <c r="AT39" s="2"/>
      <c r="AU39" s="2"/>
      <c r="AV39" s="2"/>
      <c r="AW39" s="4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1:73">
      <c r="A40" s="2"/>
      <c r="B40" s="2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2"/>
      <c r="X40" s="2"/>
      <c r="Y40" s="2"/>
      <c r="Z40" s="30"/>
      <c r="AA40" s="43"/>
      <c r="AB40" s="44"/>
      <c r="AC40" s="43"/>
      <c r="AD40" s="44"/>
      <c r="AE40" s="27"/>
      <c r="AF40" s="27"/>
      <c r="AG40" s="27"/>
      <c r="AH40" s="27"/>
      <c r="AI40" s="27"/>
      <c r="AJ40" s="30"/>
      <c r="AK40" s="27"/>
      <c r="AL40" s="2"/>
      <c r="AM40" s="3"/>
      <c r="AN40" s="3"/>
      <c r="AO40" s="2"/>
      <c r="AP40" s="2"/>
      <c r="AQ40" s="2"/>
      <c r="AR40" s="4"/>
      <c r="AS40" s="2"/>
      <c r="AT40" s="2"/>
      <c r="AU40" s="2"/>
      <c r="AV40" s="2"/>
      <c r="AW40" s="4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>
      <c r="A41" s="2"/>
      <c r="B41" s="2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27"/>
      <c r="X41" s="27"/>
      <c r="Y41" s="2"/>
      <c r="Z41" s="30"/>
      <c r="AA41" s="22"/>
      <c r="AB41" s="27"/>
      <c r="AC41" s="22"/>
      <c r="AD41" s="27"/>
      <c r="AE41" s="43"/>
      <c r="AF41" s="44"/>
      <c r="AG41" s="27"/>
      <c r="AH41" s="27"/>
      <c r="AI41" s="27"/>
      <c r="AJ41" s="27"/>
      <c r="AK41" s="27"/>
      <c r="AL41" s="2"/>
      <c r="AM41" s="3"/>
      <c r="AN41" s="3"/>
      <c r="AO41" s="2"/>
      <c r="AP41" s="2"/>
      <c r="AQ41" s="2"/>
      <c r="AR41" s="4"/>
      <c r="AS41" s="2"/>
      <c r="AT41" s="2"/>
      <c r="AU41" s="2"/>
      <c r="AV41" s="2"/>
      <c r="AW41" s="4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2"/>
      <c r="B42" s="2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27"/>
      <c r="X42" s="27"/>
      <c r="Y42" s="2"/>
      <c r="Z42" s="30"/>
      <c r="AA42" s="22"/>
      <c r="AB42" s="27"/>
      <c r="AC42" s="22"/>
      <c r="AD42" s="27"/>
      <c r="AE42" s="22"/>
      <c r="AF42" s="27"/>
      <c r="AG42" s="43"/>
      <c r="AH42" s="44"/>
      <c r="AI42" s="44"/>
      <c r="AJ42" s="27"/>
      <c r="AK42" s="27"/>
      <c r="AL42" s="2"/>
      <c r="AM42" s="3"/>
      <c r="AN42" s="3"/>
      <c r="AO42" s="2"/>
      <c r="AP42" s="2"/>
      <c r="AQ42" s="2"/>
      <c r="AR42" s="4"/>
      <c r="AS42" s="2"/>
      <c r="AT42" s="2"/>
      <c r="AU42" s="2"/>
      <c r="AV42" s="2"/>
      <c r="AW42" s="4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1:73">
      <c r="A43" s="2"/>
      <c r="B43" s="46"/>
      <c r="C43" s="48"/>
      <c r="D43" s="49"/>
      <c r="E43" s="48"/>
      <c r="F43" s="49"/>
      <c r="G43" s="48"/>
      <c r="H43" s="49"/>
      <c r="I43" s="48"/>
      <c r="J43" s="49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27"/>
      <c r="X43" s="27"/>
      <c r="Y43" s="2"/>
      <c r="Z43" s="30"/>
      <c r="AA43" s="22"/>
      <c r="AB43" s="27"/>
      <c r="AC43" s="22"/>
      <c r="AD43" s="27"/>
      <c r="AE43" s="22"/>
      <c r="AF43" s="27"/>
      <c r="AG43" s="22"/>
      <c r="AH43" s="27"/>
      <c r="AI43" s="27"/>
      <c r="AJ43" s="43"/>
      <c r="AK43" s="27"/>
      <c r="AL43" s="2"/>
      <c r="AM43" s="3"/>
      <c r="AN43" s="3"/>
      <c r="AO43" s="2"/>
      <c r="AP43" s="2"/>
      <c r="AQ43" s="2"/>
      <c r="AR43" s="4"/>
      <c r="AS43" s="2"/>
      <c r="AT43" s="2"/>
      <c r="AU43" s="2"/>
      <c r="AV43" s="2"/>
      <c r="AW43" s="4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1:73">
      <c r="A44" s="2"/>
      <c r="B44" s="30"/>
      <c r="C44" s="50"/>
      <c r="D44" s="47"/>
      <c r="E44" s="50"/>
      <c r="F44" s="47"/>
      <c r="G44" s="50"/>
      <c r="H44" s="47"/>
      <c r="I44" s="50"/>
      <c r="J44" s="47"/>
      <c r="K44" s="48"/>
      <c r="L44" s="49"/>
      <c r="M44" s="48"/>
      <c r="N44" s="49"/>
      <c r="O44" s="49"/>
      <c r="P44" s="49"/>
      <c r="Q44" s="49"/>
      <c r="R44" s="49"/>
      <c r="S44" s="49"/>
      <c r="T44" s="49"/>
      <c r="U44" s="49"/>
      <c r="V44" s="49"/>
      <c r="W44" s="27"/>
      <c r="X44" s="27"/>
      <c r="Y44" s="2"/>
      <c r="Z44" s="30"/>
      <c r="AA44" s="27"/>
      <c r="AB44" s="27"/>
      <c r="AC44" s="27"/>
      <c r="AD44" s="27"/>
      <c r="AE44" s="22"/>
      <c r="AF44" s="27"/>
      <c r="AG44" s="22"/>
      <c r="AH44" s="27"/>
      <c r="AI44" s="27"/>
      <c r="AJ44" s="22"/>
      <c r="AK44" s="27"/>
      <c r="AL44" s="2"/>
      <c r="AM44" s="3"/>
      <c r="AN44" s="3"/>
      <c r="AO44" s="2"/>
      <c r="AP44" s="2"/>
      <c r="AQ44" s="2"/>
      <c r="AR44" s="4"/>
      <c r="AS44" s="2"/>
      <c r="AT44" s="2"/>
      <c r="AU44" s="2"/>
      <c r="AV44" s="2"/>
      <c r="AW44" s="4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1:73">
      <c r="A45" s="2"/>
      <c r="B45" s="30"/>
      <c r="C45" s="50"/>
      <c r="D45" s="47"/>
      <c r="E45" s="50"/>
      <c r="F45" s="47"/>
      <c r="G45" s="50"/>
      <c r="H45" s="47"/>
      <c r="I45" s="50"/>
      <c r="J45" s="47"/>
      <c r="K45" s="50"/>
      <c r="L45" s="47"/>
      <c r="M45" s="50"/>
      <c r="N45" s="47"/>
      <c r="O45" s="47"/>
      <c r="P45" s="47"/>
      <c r="Q45" s="47"/>
      <c r="R45" s="47"/>
      <c r="S45" s="47"/>
      <c r="T45" s="47"/>
      <c r="U45" s="47"/>
      <c r="V45" s="47"/>
      <c r="W45" s="27"/>
      <c r="X45" s="27"/>
      <c r="Y45" s="2"/>
      <c r="Z45" s="30"/>
      <c r="AA45" s="27"/>
      <c r="AB45" s="27"/>
      <c r="AC45" s="27"/>
      <c r="AD45" s="27"/>
      <c r="AE45" s="27"/>
      <c r="AF45" s="27"/>
      <c r="AG45" s="27"/>
      <c r="AH45" s="27"/>
      <c r="AI45" s="27"/>
      <c r="AJ45" s="22"/>
      <c r="AK45" s="2"/>
      <c r="AL45" s="2"/>
      <c r="AM45" s="3"/>
      <c r="AN45" s="3"/>
      <c r="AO45" s="2"/>
      <c r="AP45" s="2"/>
      <c r="AQ45" s="2"/>
      <c r="AR45" s="4"/>
      <c r="AS45" s="2"/>
      <c r="AT45" s="2"/>
      <c r="AU45" s="2"/>
      <c r="AV45" s="2"/>
      <c r="AW45" s="4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1:73">
      <c r="A46" s="2"/>
      <c r="B46" s="30"/>
      <c r="C46" s="50"/>
      <c r="D46" s="47"/>
      <c r="E46" s="50"/>
      <c r="F46" s="47"/>
      <c r="G46" s="50"/>
      <c r="H46" s="47"/>
      <c r="I46" s="50"/>
      <c r="J46" s="47"/>
      <c r="K46" s="50"/>
      <c r="L46" s="47"/>
      <c r="M46" s="50"/>
      <c r="N46" s="47"/>
      <c r="O46" s="47"/>
      <c r="P46" s="47"/>
      <c r="Q46" s="47"/>
      <c r="R46" s="47"/>
      <c r="S46" s="47"/>
      <c r="T46" s="47"/>
      <c r="U46" s="47"/>
      <c r="V46" s="47"/>
      <c r="W46" s="27"/>
      <c r="X46" s="27"/>
      <c r="Y46" s="2"/>
      <c r="Z46" s="30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"/>
      <c r="AL46" s="2"/>
      <c r="AM46" s="3"/>
      <c r="AN46" s="3"/>
      <c r="AO46" s="2"/>
      <c r="AP46" s="2"/>
      <c r="AQ46" s="2"/>
      <c r="AR46" s="4"/>
      <c r="AS46" s="2"/>
      <c r="AT46" s="2"/>
      <c r="AU46" s="2"/>
      <c r="AV46" s="2"/>
      <c r="AW46" s="4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>
      <c r="A47" s="2"/>
      <c r="B47" s="30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"/>
      <c r="AL47" s="2"/>
      <c r="AM47" s="3"/>
      <c r="AN47" s="3"/>
      <c r="AO47" s="2"/>
      <c r="AP47" s="2"/>
      <c r="AQ47" s="2"/>
      <c r="AR47" s="4"/>
      <c r="AS47" s="2"/>
      <c r="AT47" s="2"/>
      <c r="AU47" s="2"/>
      <c r="AV47" s="2"/>
      <c r="AW47" s="4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73">
      <c r="A48" s="2"/>
      <c r="B48" s="30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Z48" s="2"/>
      <c r="AA48" s="2"/>
      <c r="AB48" s="2"/>
      <c r="AC48" s="2"/>
      <c r="AD48" s="2"/>
      <c r="AE48" s="27"/>
      <c r="AF48" s="27"/>
      <c r="AG48" s="27"/>
      <c r="AH48" s="27"/>
      <c r="AI48" s="27"/>
      <c r="AJ48" s="27"/>
      <c r="AK48" s="2"/>
      <c r="AL48" s="2"/>
      <c r="AM48" s="3"/>
      <c r="AN48" s="3"/>
      <c r="AO48" s="2"/>
      <c r="AP48" s="2"/>
      <c r="AQ48" s="2"/>
      <c r="AR48" s="4"/>
      <c r="AS48" s="2"/>
      <c r="AT48" s="2"/>
      <c r="AU48" s="2"/>
      <c r="AV48" s="2"/>
      <c r="AW48" s="4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:73">
      <c r="A49" s="2"/>
      <c r="B49" s="30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7"/>
      <c r="AK49" s="2"/>
      <c r="AL49" s="2"/>
      <c r="AM49" s="3"/>
      <c r="AN49" s="3"/>
      <c r="AO49" s="2"/>
      <c r="AP49" s="2"/>
      <c r="AQ49" s="2"/>
      <c r="AR49" s="4"/>
      <c r="AS49" s="2"/>
      <c r="AT49" s="2"/>
      <c r="AU49" s="2"/>
      <c r="AV49" s="2"/>
      <c r="AW49" s="4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:73">
      <c r="A50" s="2"/>
      <c r="B50" s="30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3"/>
      <c r="AN50" s="3"/>
      <c r="AO50" s="2"/>
      <c r="AP50" s="2"/>
      <c r="AQ50" s="2"/>
      <c r="AR50" s="4"/>
      <c r="AS50" s="2"/>
      <c r="AT50" s="2"/>
      <c r="AU50" s="2"/>
      <c r="AV50" s="2"/>
      <c r="AW50" s="4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:73">
      <c r="A51" s="2"/>
      <c r="B51" s="3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3"/>
      <c r="AN51" s="3"/>
      <c r="AO51" s="2"/>
      <c r="AP51" s="2"/>
      <c r="AQ51" s="2"/>
      <c r="AR51" s="4"/>
      <c r="AS51" s="2"/>
      <c r="AT51" s="2"/>
      <c r="AU51" s="2"/>
      <c r="AV51" s="2"/>
      <c r="AW51" s="4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:73">
      <c r="A52" s="2"/>
      <c r="B52" s="3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3"/>
      <c r="AN52" s="3"/>
      <c r="AO52" s="2"/>
      <c r="AP52" s="2"/>
      <c r="AQ52" s="2"/>
      <c r="AR52" s="4"/>
      <c r="AS52" s="2"/>
      <c r="AT52" s="2"/>
      <c r="AU52" s="2"/>
      <c r="AV52" s="2"/>
      <c r="AW52" s="4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:73">
      <c r="A53" s="2"/>
      <c r="B53" s="2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3"/>
      <c r="AN53" s="3"/>
      <c r="AO53" s="2"/>
      <c r="AP53" s="2"/>
      <c r="AQ53" s="2"/>
      <c r="AR53" s="4"/>
      <c r="AS53" s="2"/>
      <c r="AT53" s="2"/>
      <c r="AU53" s="2"/>
      <c r="AV53" s="2"/>
      <c r="AW53" s="4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:7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3"/>
      <c r="AN54" s="3"/>
      <c r="AO54" s="2"/>
      <c r="AP54" s="2"/>
      <c r="AQ54" s="2"/>
      <c r="AR54" s="4"/>
      <c r="AS54" s="2"/>
      <c r="AT54" s="2"/>
      <c r="AU54" s="2"/>
      <c r="AV54" s="2"/>
      <c r="AW54" s="4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:7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3"/>
      <c r="AN55" s="3"/>
      <c r="AO55" s="2"/>
      <c r="AP55" s="2"/>
      <c r="AQ55" s="2"/>
      <c r="AR55" s="4"/>
      <c r="AS55" s="2"/>
      <c r="AT55" s="2"/>
      <c r="AU55" s="2"/>
      <c r="AV55" s="2"/>
      <c r="AW55" s="4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>
      <c r="A56" s="2"/>
      <c r="B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3"/>
      <c r="AN56" s="3"/>
      <c r="AO56" s="2"/>
      <c r="AP56" s="2"/>
      <c r="AQ56" s="2"/>
      <c r="AR56" s="4"/>
      <c r="AS56" s="2"/>
      <c r="AT56" s="2"/>
      <c r="AU56" s="2"/>
      <c r="AV56" s="2"/>
      <c r="AW56" s="4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>
      <c r="A57" s="2"/>
      <c r="B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3"/>
      <c r="AN57" s="3"/>
      <c r="AO57" s="2"/>
      <c r="AP57" s="2"/>
      <c r="AQ57" s="2"/>
      <c r="AR57" s="4"/>
      <c r="AS57" s="2"/>
      <c r="AT57" s="2"/>
      <c r="AU57" s="2"/>
      <c r="AV57" s="2"/>
      <c r="AW57" s="4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</row>
    <row r="58" spans="1:73">
      <c r="A58" s="2"/>
      <c r="B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3"/>
      <c r="AN58" s="3"/>
      <c r="AO58" s="2"/>
      <c r="AP58" s="2"/>
      <c r="AQ58" s="2"/>
      <c r="AR58" s="4"/>
      <c r="AS58" s="2"/>
      <c r="AT58" s="2"/>
      <c r="AU58" s="2"/>
      <c r="AV58" s="2"/>
      <c r="AW58" s="4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</row>
    <row r="59" spans="1:73">
      <c r="A59" s="2"/>
      <c r="B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3"/>
      <c r="AN59" s="3"/>
      <c r="AO59" s="2"/>
      <c r="AP59" s="2"/>
      <c r="AQ59" s="2"/>
      <c r="AR59" s="4"/>
      <c r="AS59" s="2"/>
      <c r="AT59" s="2"/>
      <c r="AU59" s="2"/>
      <c r="AV59" s="2"/>
      <c r="AW59" s="4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</row>
    <row r="60" spans="1:73">
      <c r="A60" s="2"/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3"/>
      <c r="AN60" s="3"/>
      <c r="AO60" s="2"/>
      <c r="AP60" s="2"/>
      <c r="AQ60" s="2"/>
      <c r="AR60" s="4"/>
      <c r="AS60" s="2"/>
      <c r="AT60" s="2"/>
      <c r="AU60" s="2"/>
      <c r="AV60" s="2"/>
      <c r="AW60" s="4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</row>
    <row r="61" spans="1:73">
      <c r="A61" s="2"/>
      <c r="B61" s="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3"/>
      <c r="AN61" s="3"/>
      <c r="AO61" s="2"/>
      <c r="AP61" s="2"/>
      <c r="AQ61" s="2"/>
      <c r="AR61" s="4"/>
      <c r="AS61" s="2"/>
      <c r="AT61" s="2"/>
      <c r="AU61" s="2"/>
      <c r="AV61" s="2"/>
      <c r="AW61" s="4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</row>
    <row r="62" spans="1:73">
      <c r="A62" s="2"/>
      <c r="B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3"/>
      <c r="AN62" s="3"/>
      <c r="AO62" s="2"/>
      <c r="AP62" s="2"/>
      <c r="AQ62" s="2"/>
      <c r="AR62" s="4"/>
      <c r="AS62" s="2"/>
      <c r="AT62" s="2"/>
      <c r="AU62" s="2"/>
      <c r="AV62" s="2"/>
      <c r="AW62" s="4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</row>
    <row r="63" spans="1:73">
      <c r="A63" s="2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3"/>
      <c r="AN63" s="3"/>
      <c r="AO63" s="2"/>
      <c r="AP63" s="2"/>
      <c r="AQ63" s="2"/>
      <c r="AR63" s="4"/>
      <c r="AS63" s="2"/>
      <c r="AT63" s="2"/>
      <c r="AU63" s="2"/>
      <c r="AV63" s="2"/>
      <c r="AW63" s="4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</row>
    <row r="64" spans="1:7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3"/>
      <c r="AN64" s="3"/>
      <c r="AO64" s="2"/>
      <c r="AP64" s="2"/>
      <c r="AQ64" s="2"/>
      <c r="AR64" s="4"/>
      <c r="AS64" s="2"/>
      <c r="AT64" s="2"/>
      <c r="AU64" s="2"/>
      <c r="AV64" s="2"/>
      <c r="AW64" s="4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</row>
    <row r="65" spans="1:7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3"/>
      <c r="AN65" s="3"/>
      <c r="AO65" s="2"/>
      <c r="AP65" s="2"/>
      <c r="AQ65" s="2"/>
      <c r="AR65" s="4"/>
      <c r="AS65" s="2"/>
      <c r="AT65" s="2"/>
      <c r="AU65" s="2"/>
      <c r="AV65" s="2"/>
      <c r="AW65" s="4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</row>
    <row r="66" spans="1:7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3"/>
      <c r="AN66" s="3"/>
      <c r="AO66" s="2"/>
      <c r="AP66" s="2"/>
      <c r="AQ66" s="2"/>
      <c r="AR66" s="4"/>
      <c r="AS66" s="2"/>
      <c r="AT66" s="2"/>
      <c r="AU66" s="2"/>
      <c r="AV66" s="2"/>
      <c r="AW66" s="4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</row>
    <row r="67" spans="1:7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3"/>
      <c r="AN67" s="3"/>
      <c r="AO67" s="2"/>
      <c r="AP67" s="2"/>
      <c r="AQ67" s="2"/>
      <c r="AR67" s="4"/>
      <c r="AS67" s="2"/>
      <c r="AT67" s="2"/>
      <c r="AU67" s="2"/>
      <c r="AV67" s="2"/>
      <c r="AW67" s="4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</row>
    <row r="68" spans="1:7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3"/>
      <c r="AN68" s="3"/>
      <c r="AO68" s="2"/>
      <c r="AP68" s="2"/>
      <c r="AQ68" s="2"/>
      <c r="AR68" s="4"/>
      <c r="AS68" s="2"/>
      <c r="AT68" s="2"/>
      <c r="AU68" s="2"/>
      <c r="AV68" s="2"/>
      <c r="AW68" s="4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</row>
    <row r="69" spans="1:7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3"/>
      <c r="AN69" s="3"/>
      <c r="AO69" s="2"/>
      <c r="AP69" s="2"/>
      <c r="AQ69" s="2"/>
      <c r="AR69" s="4"/>
      <c r="AS69" s="2"/>
      <c r="AT69" s="2"/>
      <c r="AU69" s="2"/>
      <c r="AV69" s="2"/>
      <c r="AW69" s="4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</row>
    <row r="70" spans="1:7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3"/>
      <c r="AN70" s="3"/>
      <c r="AO70" s="2"/>
      <c r="AP70" s="2"/>
      <c r="AQ70" s="2"/>
      <c r="AR70" s="4"/>
      <c r="AS70" s="2"/>
      <c r="AT70" s="2"/>
      <c r="AU70" s="2"/>
      <c r="AV70" s="2"/>
      <c r="AW70" s="4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</row>
    <row r="71" spans="1:7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3"/>
      <c r="AN71" s="3"/>
      <c r="AO71" s="2"/>
      <c r="AP71" s="2"/>
      <c r="AQ71" s="2"/>
      <c r="AR71" s="4"/>
      <c r="AS71" s="2"/>
      <c r="AT71" s="2"/>
      <c r="AU71" s="2"/>
      <c r="AV71" s="2"/>
      <c r="AW71" s="4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</row>
    <row r="72" spans="1:7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3"/>
      <c r="AN72" s="3"/>
      <c r="AO72" s="2"/>
      <c r="AP72" s="2"/>
      <c r="AQ72" s="2"/>
      <c r="AR72" s="4"/>
      <c r="AS72" s="2"/>
      <c r="AT72" s="2"/>
      <c r="AU72" s="2"/>
      <c r="AV72" s="2"/>
      <c r="AW72" s="4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</row>
    <row r="73" spans="1: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3"/>
      <c r="AN73" s="3"/>
      <c r="AO73" s="2"/>
      <c r="AP73" s="2"/>
      <c r="AQ73" s="2"/>
      <c r="AR73" s="4"/>
      <c r="AS73" s="2"/>
      <c r="AT73" s="2"/>
      <c r="AU73" s="2"/>
      <c r="AV73" s="2"/>
      <c r="AW73" s="4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</row>
    <row r="74" spans="1:7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3"/>
      <c r="AN74" s="3"/>
      <c r="AO74" s="2"/>
      <c r="AP74" s="2"/>
      <c r="AQ74" s="2"/>
      <c r="AR74" s="4"/>
      <c r="AS74" s="2"/>
      <c r="AT74" s="2"/>
      <c r="AU74" s="2"/>
      <c r="AV74" s="2"/>
      <c r="AW74" s="4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</row>
    <row r="75" spans="1:7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3"/>
      <c r="AN75" s="3"/>
      <c r="AO75" s="2"/>
      <c r="AP75" s="2"/>
      <c r="AQ75" s="2"/>
      <c r="AR75" s="4"/>
      <c r="AS75" s="2"/>
      <c r="AT75" s="2"/>
      <c r="AU75" s="2"/>
      <c r="AV75" s="2"/>
      <c r="AW75" s="4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</row>
    <row r="76" spans="1:7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3"/>
      <c r="AN76" s="3"/>
      <c r="AO76" s="2"/>
      <c r="AP76" s="2"/>
      <c r="AQ76" s="2"/>
      <c r="AR76" s="4"/>
      <c r="AS76" s="2"/>
      <c r="AT76" s="2"/>
      <c r="AU76" s="2"/>
      <c r="AV76" s="2"/>
      <c r="AW76" s="4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</row>
    <row r="77" spans="1:7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3"/>
      <c r="AN77" s="3"/>
      <c r="AO77" s="2"/>
      <c r="AP77" s="2"/>
      <c r="AQ77" s="2"/>
      <c r="AR77" s="4"/>
      <c r="AS77" s="2"/>
      <c r="AT77" s="2"/>
      <c r="AU77" s="2"/>
      <c r="AV77" s="2"/>
      <c r="AW77" s="4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</row>
    <row r="78" spans="1:7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3"/>
      <c r="AN78" s="3"/>
      <c r="AO78" s="2"/>
      <c r="AP78" s="2"/>
      <c r="AQ78" s="2"/>
      <c r="AR78" s="4"/>
      <c r="AS78" s="2"/>
      <c r="AT78" s="2"/>
      <c r="AU78" s="2"/>
      <c r="AV78" s="2"/>
      <c r="AW78" s="4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</row>
    <row r="79" spans="1:7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3"/>
      <c r="AN79" s="3"/>
      <c r="AO79" s="2"/>
      <c r="AP79" s="2"/>
      <c r="AQ79" s="2"/>
      <c r="AR79" s="4"/>
      <c r="AS79" s="2"/>
      <c r="AT79" s="2"/>
      <c r="AU79" s="2"/>
      <c r="AV79" s="2"/>
      <c r="AW79" s="4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</row>
    <row r="80" spans="1:7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3"/>
      <c r="AN80" s="3"/>
      <c r="AO80" s="2"/>
      <c r="AP80" s="2"/>
      <c r="AQ80" s="2"/>
      <c r="AR80" s="4"/>
      <c r="AS80" s="2"/>
      <c r="AT80" s="2"/>
      <c r="AU80" s="2"/>
      <c r="AV80" s="2"/>
      <c r="AW80" s="4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</row>
    <row r="81" spans="1:7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3"/>
      <c r="AN81" s="3"/>
      <c r="AO81" s="2"/>
      <c r="AP81" s="2"/>
      <c r="AQ81" s="2"/>
      <c r="AR81" s="4"/>
      <c r="AS81" s="2"/>
      <c r="AT81" s="2"/>
      <c r="AU81" s="2"/>
      <c r="AV81" s="2"/>
      <c r="AW81" s="4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</row>
    <row r="82" spans="1:7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3"/>
      <c r="AN82" s="3"/>
      <c r="AO82" s="2"/>
      <c r="AP82" s="2"/>
      <c r="AQ82" s="2"/>
      <c r="AR82" s="4"/>
      <c r="AS82" s="2"/>
      <c r="AT82" s="2"/>
      <c r="AU82" s="2"/>
      <c r="AV82" s="2"/>
      <c r="AW82" s="4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</row>
    <row r="83" spans="1:7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3"/>
      <c r="AN83" s="3"/>
      <c r="AO83" s="2"/>
      <c r="AP83" s="2"/>
      <c r="AQ83" s="2"/>
      <c r="AR83" s="4"/>
      <c r="AS83" s="2"/>
      <c r="AT83" s="2"/>
      <c r="AU83" s="2"/>
      <c r="AV83" s="2"/>
      <c r="AW83" s="4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</row>
    <row r="84" spans="1:7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3"/>
      <c r="AN84" s="3"/>
      <c r="AO84" s="2"/>
      <c r="AP84" s="2"/>
      <c r="AQ84" s="2"/>
      <c r="AR84" s="4"/>
      <c r="AS84" s="2"/>
      <c r="AT84" s="2"/>
      <c r="AU84" s="2"/>
      <c r="AV84" s="2"/>
      <c r="AW84" s="4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</row>
    <row r="85" spans="1:7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3"/>
      <c r="AN85" s="3"/>
      <c r="AO85" s="2"/>
      <c r="AP85" s="2"/>
      <c r="AQ85" s="2"/>
      <c r="AR85" s="4"/>
      <c r="AS85" s="2"/>
      <c r="AT85" s="2"/>
      <c r="AU85" s="2"/>
      <c r="AV85" s="2"/>
      <c r="AW85" s="4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</row>
    <row r="86" spans="1:7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3"/>
      <c r="AN86" s="3"/>
      <c r="AO86" s="2"/>
      <c r="AP86" s="2"/>
      <c r="AQ86" s="2"/>
      <c r="AR86" s="4"/>
      <c r="AS86" s="2"/>
      <c r="AT86" s="2"/>
      <c r="AU86" s="2"/>
      <c r="AV86" s="2"/>
      <c r="AW86" s="4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</row>
    <row r="87" spans="1:7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3"/>
      <c r="AN87" s="3"/>
      <c r="AO87" s="2"/>
      <c r="AP87" s="2"/>
      <c r="AQ87" s="2"/>
      <c r="AR87" s="4"/>
      <c r="AS87" s="2"/>
      <c r="AT87" s="2"/>
      <c r="AU87" s="2"/>
      <c r="AV87" s="2"/>
      <c r="AW87" s="4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</row>
    <row r="88" spans="1:7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3"/>
      <c r="AN88" s="3"/>
      <c r="AO88" s="2"/>
      <c r="AP88" s="2"/>
      <c r="AQ88" s="2"/>
      <c r="AR88" s="4"/>
      <c r="AS88" s="2"/>
      <c r="AT88" s="2"/>
      <c r="AU88" s="2"/>
      <c r="AV88" s="2"/>
      <c r="AW88" s="4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</row>
    <row r="89" spans="1:7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3"/>
      <c r="AN89" s="3"/>
      <c r="AO89" s="2"/>
      <c r="AP89" s="2"/>
      <c r="AQ89" s="2"/>
      <c r="AR89" s="4"/>
      <c r="AS89" s="2"/>
      <c r="AT89" s="2"/>
      <c r="AU89" s="2"/>
      <c r="AV89" s="2"/>
      <c r="AW89" s="4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</row>
    <row r="90" spans="1:7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3"/>
      <c r="AN90" s="3"/>
      <c r="AO90" s="2"/>
      <c r="AP90" s="2"/>
      <c r="AQ90" s="2"/>
      <c r="AR90" s="4"/>
      <c r="AS90" s="2"/>
      <c r="AT90" s="2"/>
      <c r="AU90" s="2"/>
      <c r="AV90" s="2"/>
      <c r="AW90" s="4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</row>
    <row r="91" spans="1:7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3"/>
      <c r="AN91" s="3"/>
      <c r="AO91" s="2"/>
      <c r="AP91" s="2"/>
      <c r="AQ91" s="2"/>
      <c r="AR91" s="4"/>
      <c r="AS91" s="2"/>
      <c r="AT91" s="2"/>
      <c r="AU91" s="2"/>
      <c r="AV91" s="2"/>
      <c r="AW91" s="4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</row>
    <row r="92" spans="1:7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L92" s="2"/>
      <c r="AM92" s="3"/>
      <c r="AN92" s="3"/>
      <c r="AO92" s="2"/>
      <c r="AP92" s="2"/>
      <c r="AQ92" s="2"/>
      <c r="AR92" s="4"/>
      <c r="AS92" s="2"/>
      <c r="AT92" s="2"/>
      <c r="AU92" s="2"/>
      <c r="AV92" s="2"/>
      <c r="AW92" s="4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</row>
    <row r="93" spans="1:7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L93" s="2"/>
      <c r="AM93" s="3"/>
      <c r="AN93" s="3"/>
      <c r="AO93" s="2"/>
      <c r="AP93" s="2"/>
      <c r="AQ93" s="2"/>
      <c r="AR93" s="4"/>
      <c r="AS93" s="2"/>
      <c r="AT93" s="2"/>
      <c r="AU93" s="2"/>
      <c r="AV93" s="2"/>
      <c r="AW93" s="4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</row>
    <row r="94" spans="1:73">
      <c r="A94" s="2"/>
      <c r="B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L94" s="2"/>
      <c r="AM94" s="3"/>
      <c r="AN94" s="3"/>
      <c r="AO94" s="2"/>
      <c r="AP94" s="2"/>
      <c r="AQ94" s="2"/>
      <c r="AR94" s="4"/>
      <c r="AS94" s="2"/>
      <c r="AT94" s="2"/>
      <c r="AU94" s="2"/>
      <c r="AV94" s="2"/>
      <c r="AW94" s="4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</row>
    <row r="95" spans="1:73">
      <c r="A95" s="2"/>
      <c r="B95" s="2"/>
      <c r="AE95" s="2"/>
      <c r="AF95" s="2"/>
      <c r="AG95" s="2"/>
      <c r="AH95" s="2"/>
      <c r="AI95" s="2"/>
      <c r="AJ95" s="2"/>
      <c r="AR95" s="4"/>
      <c r="AS95" s="2"/>
      <c r="AT95" s="2"/>
      <c r="AU95" s="2"/>
      <c r="AV95" s="2"/>
      <c r="AW95" s="4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</row>
    <row r="96" spans="1:73">
      <c r="A96" s="2"/>
      <c r="B96" s="2"/>
      <c r="AJ96" s="2"/>
      <c r="AV96" s="2"/>
      <c r="AW96" s="4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</row>
  </sheetData>
  <mergeCells count="18">
    <mergeCell ref="X5:X6"/>
    <mergeCell ref="A1:H1"/>
    <mergeCell ref="E5:N5"/>
    <mergeCell ref="C5:C6"/>
    <mergeCell ref="B3:N3"/>
    <mergeCell ref="W5:W6"/>
    <mergeCell ref="V5:V6"/>
    <mergeCell ref="Q5:R5"/>
    <mergeCell ref="P4:U4"/>
    <mergeCell ref="P5:P6"/>
    <mergeCell ref="S5:S6"/>
    <mergeCell ref="U5:U6"/>
    <mergeCell ref="T5:T6"/>
    <mergeCell ref="B19:D19"/>
    <mergeCell ref="B20:D21"/>
    <mergeCell ref="F19:H19"/>
    <mergeCell ref="F20:H21"/>
    <mergeCell ref="J20:L21"/>
  </mergeCells>
  <phoneticPr fontId="1" type="noConversion"/>
  <pageMargins left="0.75" right="0.75" top="1" bottom="1" header="0.5" footer="0.5"/>
  <pageSetup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ELISA DATA</vt:lpstr>
    </vt:vector>
  </TitlesOfParts>
  <Company>Case Western Reserve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Truitt</dc:creator>
  <cp:lastModifiedBy>Bio protocol</cp:lastModifiedBy>
  <cp:lastPrinted>2010-10-21T13:51:34Z</cp:lastPrinted>
  <dcterms:created xsi:type="dcterms:W3CDTF">2009-05-04T15:49:31Z</dcterms:created>
  <dcterms:modified xsi:type="dcterms:W3CDTF">2014-04-29T08:14:56Z</dcterms:modified>
</cp:coreProperties>
</file>