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nglian\Dropbox\bio-protocol\common_eb_internal\submissions\review_comments\Marta Massanella\"/>
    </mc:Choice>
  </mc:AlternateContent>
  <bookViews>
    <workbookView xWindow="0" yWindow="0" windowWidth="28800" windowHeight="12435" tabRatio="500" activeTab="1"/>
  </bookViews>
  <sheets>
    <sheet name="DNA analysis" sheetId="1" r:id="rId1"/>
    <sheet name="RNA Analysis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2" l="1"/>
  <c r="H4" i="2"/>
  <c r="I4" i="2"/>
  <c r="O4" i="2"/>
  <c r="R4" i="2"/>
  <c r="G3" i="2"/>
  <c r="H3" i="2"/>
  <c r="I3" i="2"/>
  <c r="O3" i="2"/>
  <c r="R3" i="2"/>
  <c r="Q4" i="2"/>
  <c r="Q3" i="2"/>
  <c r="M4" i="2"/>
  <c r="P4" i="2"/>
  <c r="M3" i="2"/>
  <c r="P3" i="2"/>
  <c r="N4" i="2"/>
  <c r="N3" i="2"/>
  <c r="I3" i="1"/>
  <c r="K3" i="1"/>
  <c r="M3" i="1"/>
  <c r="J3" i="1"/>
  <c r="L3" i="1"/>
</calcChain>
</file>

<file path=xl/comments1.xml><?xml version="1.0" encoding="utf-8"?>
<comments xmlns="http://schemas.openxmlformats.org/spreadsheetml/2006/main">
  <authors>
    <author>Marta Massanella Luna</author>
  </authors>
  <commentList>
    <comment ref="A1" authorId="0" shapeId="0">
      <text>
        <r>
          <rPr>
            <b/>
            <sz val="9"/>
            <color indexed="81"/>
            <rFont val="Calibri"/>
            <family val="2"/>
          </rPr>
          <t xml:space="preserve">Fill in Blank cells
Grey cells contain automated calculations
</t>
        </r>
      </text>
    </comment>
    <comment ref="C1" authorId="0" shapeId="0">
      <text>
        <r>
          <rPr>
            <b/>
            <sz val="9"/>
            <color indexed="81"/>
            <rFont val="Calibri"/>
            <family val="2"/>
          </rPr>
          <t>Data obtained from flow Cytometry analysis</t>
        </r>
      </text>
    </comment>
    <comment ref="F1" authorId="0" shapeId="0">
      <text>
        <r>
          <rPr>
            <b/>
            <sz val="9"/>
            <color indexed="81"/>
            <rFont val="Calibri"/>
            <family val="2"/>
          </rPr>
          <t>Data obtained from ddPCR analysis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Marta Massanella Luna</author>
  </authors>
  <commentList>
    <comment ref="A1" authorId="0" shapeId="0">
      <text>
        <r>
          <rPr>
            <b/>
            <sz val="9"/>
            <color indexed="81"/>
            <rFont val="Calibri"/>
            <family val="2"/>
          </rPr>
          <t xml:space="preserve">Fill in Blank cells
Grey cells contain automated calculations
</t>
        </r>
      </text>
    </comment>
    <comment ref="B1" authorId="0" shapeId="0">
      <text>
        <r>
          <rPr>
            <b/>
            <sz val="9"/>
            <color indexed="81"/>
            <rFont val="Calibri"/>
            <family val="2"/>
          </rPr>
          <t>Nanodrop information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" authorId="0" shapeId="0">
      <text>
        <r>
          <rPr>
            <b/>
            <sz val="9"/>
            <color indexed="81"/>
            <rFont val="Calibri"/>
            <family val="2"/>
          </rPr>
          <t>We will test gag/tat-rev and Poly-A. We need 2 cDNA reactions/sample
15µl RNA/ reaction</t>
        </r>
      </text>
    </comment>
  </commentList>
</comments>
</file>

<file path=xl/sharedStrings.xml><?xml version="1.0" encoding="utf-8"?>
<sst xmlns="http://schemas.openxmlformats.org/spreadsheetml/2006/main" count="41" uniqueCount="28">
  <si>
    <t>Sample ID</t>
  </si>
  <si>
    <t>Dilution Factor RRP30</t>
  </si>
  <si>
    <t>Concentration (copies/µl)</t>
  </si>
  <si>
    <t>Pol</t>
  </si>
  <si>
    <t>Gag</t>
  </si>
  <si>
    <t>RPP30</t>
  </si>
  <si>
    <t>PBMCS/µl</t>
  </si>
  <si>
    <t>Patient 1</t>
  </si>
  <si>
    <t>Flow cytometry</t>
  </si>
  <si>
    <t>%CD45</t>
  </si>
  <si>
    <t>%CD3</t>
  </si>
  <si>
    <t>%CD4</t>
  </si>
  <si>
    <r>
      <t>Copies DNA / 1x10</t>
    </r>
    <r>
      <rPr>
        <b/>
        <vertAlign val="superscript"/>
        <sz val="12"/>
        <color theme="0"/>
        <rFont val="Calibri"/>
        <scheme val="minor"/>
      </rPr>
      <t>6</t>
    </r>
    <r>
      <rPr>
        <b/>
        <sz val="12"/>
        <color theme="0"/>
        <rFont val="Calibri"/>
        <family val="2"/>
        <scheme val="minor"/>
      </rPr>
      <t xml:space="preserve"> PBMCs</t>
    </r>
  </si>
  <si>
    <r>
      <t>Copies DNA / 1x10</t>
    </r>
    <r>
      <rPr>
        <b/>
        <vertAlign val="superscript"/>
        <sz val="12"/>
        <color theme="0"/>
        <rFont val="Calibri"/>
        <scheme val="minor"/>
      </rPr>
      <t>6</t>
    </r>
    <r>
      <rPr>
        <b/>
        <sz val="12"/>
        <color theme="0"/>
        <rFont val="Calibri"/>
        <family val="2"/>
        <scheme val="minor"/>
      </rPr>
      <t xml:space="preserve"> CD4</t>
    </r>
  </si>
  <si>
    <t xml:space="preserve">Pol </t>
  </si>
  <si>
    <t>RNA concentration (ng/µl)</t>
  </si>
  <si>
    <t>Vol cDNA Reaction (µl)</t>
  </si>
  <si>
    <t>Vol RNA to cDNA Reaction (µl)</t>
  </si>
  <si>
    <t>Vol cDNA added to ddPCR well</t>
  </si>
  <si>
    <t>Poly-A</t>
  </si>
  <si>
    <t>Tat-Rev</t>
  </si>
  <si>
    <t>Total Copies /well</t>
  </si>
  <si>
    <t>Sample needs to be diluted?</t>
  </si>
  <si>
    <t>Diliution factor</t>
  </si>
  <si>
    <t>Patient 2</t>
  </si>
  <si>
    <t>Reaction Vol</t>
  </si>
  <si>
    <t>Total Copies / 100ng RNA</t>
  </si>
  <si>
    <t xml:space="preserve">ng of RNA equivalents/well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</si>
</sst>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color theme="0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">
    <border>
      <left/>
      <right/>
      <top/>
      <bottom/>
      <diagonal/>
    </border>
  </borders>
  <cellStyleXfs count="6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10" borderId="0" xfId="0" applyFill="1"/>
    <xf numFmtId="1" fontId="0" fillId="10" borderId="0" xfId="0" applyNumberFormat="1" applyFill="1"/>
    <xf numFmtId="0" fontId="1" fillId="12" borderId="0" xfId="0" applyFont="1" applyFill="1" applyAlignment="1">
      <alignment horizontal="center" vertical="center"/>
    </xf>
    <xf numFmtId="0" fontId="0" fillId="0" borderId="0" xfId="0" applyFill="1"/>
    <xf numFmtId="0" fontId="1" fillId="3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164" fontId="0" fillId="0" borderId="0" xfId="0" applyNumberFormat="1"/>
    <xf numFmtId="2" fontId="0" fillId="10" borderId="0" xfId="0" applyNumberFormat="1" applyFill="1"/>
    <xf numFmtId="164" fontId="0" fillId="10" borderId="0" xfId="0" applyNumberFormat="1" applyFill="1"/>
    <xf numFmtId="0" fontId="1" fillId="11" borderId="0" xfId="0" applyFont="1" applyFill="1" applyAlignment="1">
      <alignment horizontal="center"/>
    </xf>
    <xf numFmtId="0" fontId="1" fillId="1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13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6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M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" defaultRowHeight="15.75" x14ac:dyDescent="0.25"/>
  <cols>
    <col min="2" max="5" width="14.375" customWidth="1"/>
    <col min="11" max="11" width="14.5" customWidth="1"/>
    <col min="13" max="13" width="13.875" customWidth="1"/>
  </cols>
  <sheetData>
    <row r="1" spans="1:13" ht="18" x14ac:dyDescent="0.25">
      <c r="A1" s="18" t="s">
        <v>0</v>
      </c>
      <c r="B1" s="19" t="s">
        <v>1</v>
      </c>
      <c r="C1" s="22" t="s">
        <v>8</v>
      </c>
      <c r="D1" s="22"/>
      <c r="E1" s="22"/>
      <c r="F1" s="20" t="s">
        <v>2</v>
      </c>
      <c r="G1" s="20"/>
      <c r="H1" s="20"/>
      <c r="I1" s="21" t="s">
        <v>6</v>
      </c>
      <c r="J1" s="23" t="s">
        <v>12</v>
      </c>
      <c r="K1" s="23"/>
      <c r="L1" s="17" t="s">
        <v>13</v>
      </c>
      <c r="M1" s="17"/>
    </row>
    <row r="2" spans="1:13" s="1" customFormat="1" x14ac:dyDescent="0.25">
      <c r="A2" s="18"/>
      <c r="B2" s="19"/>
      <c r="C2" s="3" t="s">
        <v>9</v>
      </c>
      <c r="D2" s="3" t="s">
        <v>10</v>
      </c>
      <c r="E2" s="3" t="s">
        <v>11</v>
      </c>
      <c r="F2" s="5" t="s">
        <v>3</v>
      </c>
      <c r="G2" s="5" t="s">
        <v>4</v>
      </c>
      <c r="H2" s="5" t="s">
        <v>5</v>
      </c>
      <c r="I2" s="21"/>
      <c r="J2" s="6" t="s">
        <v>3</v>
      </c>
      <c r="K2" s="6" t="s">
        <v>4</v>
      </c>
      <c r="L2" s="9" t="s">
        <v>14</v>
      </c>
      <c r="M2" s="9" t="s">
        <v>4</v>
      </c>
    </row>
    <row r="3" spans="1:13" x14ac:dyDescent="0.25">
      <c r="A3" s="2" t="s">
        <v>7</v>
      </c>
      <c r="B3" s="2">
        <v>10</v>
      </c>
      <c r="C3" s="2">
        <v>90</v>
      </c>
      <c r="D3" s="2">
        <v>50</v>
      </c>
      <c r="E3" s="2">
        <v>35</v>
      </c>
      <c r="F3">
        <v>3.69</v>
      </c>
      <c r="G3">
        <v>2.06</v>
      </c>
      <c r="H3">
        <v>701</v>
      </c>
      <c r="I3" s="7">
        <f>H3*B3/2</f>
        <v>3505</v>
      </c>
      <c r="J3" s="8">
        <f>F3/I3*1000000</f>
        <v>1052.7817403708987</v>
      </c>
      <c r="K3" s="8">
        <f>G3/I3*1000000</f>
        <v>587.73181169757493</v>
      </c>
      <c r="L3" s="8">
        <f>J3/((C3/100)*(D3/100)*(E3/100))</f>
        <v>6684.3285102914197</v>
      </c>
      <c r="M3" s="8">
        <f>K3/((C3/100)*(D3/100)*(E3/100))</f>
        <v>3731.6305504607931</v>
      </c>
    </row>
  </sheetData>
  <mergeCells count="7">
    <mergeCell ref="L1:M1"/>
    <mergeCell ref="A1:A2"/>
    <mergeCell ref="B1:B2"/>
    <mergeCell ref="F1:H1"/>
    <mergeCell ref="I1:I2"/>
    <mergeCell ref="C1:E1"/>
    <mergeCell ref="J1:K1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R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12" sqref="I12"/>
    </sheetView>
  </sheetViews>
  <sheetFormatPr defaultColWidth="11" defaultRowHeight="15.75" x14ac:dyDescent="0.25"/>
  <cols>
    <col min="2" max="6" width="14" customWidth="1"/>
    <col min="7" max="9" width="12.375" customWidth="1"/>
  </cols>
  <sheetData>
    <row r="1" spans="1:18" ht="24" customHeight="1" x14ac:dyDescent="0.25">
      <c r="A1" s="18" t="s">
        <v>0</v>
      </c>
      <c r="B1" s="19" t="s">
        <v>15</v>
      </c>
      <c r="C1" s="19" t="s">
        <v>17</v>
      </c>
      <c r="D1" s="19" t="s">
        <v>16</v>
      </c>
      <c r="E1" s="19" t="s">
        <v>18</v>
      </c>
      <c r="F1" s="19" t="s">
        <v>25</v>
      </c>
      <c r="G1" s="24" t="s">
        <v>27</v>
      </c>
      <c r="H1" s="24" t="s">
        <v>22</v>
      </c>
      <c r="I1" s="26" t="s">
        <v>23</v>
      </c>
      <c r="J1" s="20" t="s">
        <v>2</v>
      </c>
      <c r="K1" s="20"/>
      <c r="L1" s="20"/>
      <c r="M1" s="25" t="s">
        <v>21</v>
      </c>
      <c r="N1" s="25"/>
      <c r="O1" s="25"/>
      <c r="P1" s="27" t="s">
        <v>26</v>
      </c>
      <c r="Q1" s="27"/>
      <c r="R1" s="27"/>
    </row>
    <row r="2" spans="1:18" ht="41.1" customHeight="1" x14ac:dyDescent="0.25">
      <c r="A2" s="18"/>
      <c r="B2" s="19"/>
      <c r="C2" s="19"/>
      <c r="D2" s="19"/>
      <c r="E2" s="19"/>
      <c r="F2" s="19"/>
      <c r="G2" s="24"/>
      <c r="H2" s="24"/>
      <c r="I2" s="26"/>
      <c r="J2" s="5" t="s">
        <v>4</v>
      </c>
      <c r="K2" s="5" t="s">
        <v>20</v>
      </c>
      <c r="L2" s="5" t="s">
        <v>19</v>
      </c>
      <c r="M2" s="12" t="s">
        <v>4</v>
      </c>
      <c r="N2" s="12" t="s">
        <v>20</v>
      </c>
      <c r="O2" s="12" t="s">
        <v>19</v>
      </c>
      <c r="P2" s="11" t="s">
        <v>4</v>
      </c>
      <c r="Q2" s="11" t="s">
        <v>20</v>
      </c>
      <c r="R2" s="11" t="s">
        <v>19</v>
      </c>
    </row>
    <row r="3" spans="1:18" x14ac:dyDescent="0.25">
      <c r="A3" s="4" t="s">
        <v>7</v>
      </c>
      <c r="B3" s="2">
        <v>102.19</v>
      </c>
      <c r="C3" s="2">
        <v>30</v>
      </c>
      <c r="D3" s="2">
        <v>40</v>
      </c>
      <c r="E3" s="2">
        <v>8</v>
      </c>
      <c r="F3" s="2">
        <v>20</v>
      </c>
      <c r="G3" s="7">
        <f>B3*C3/D3*E3</f>
        <v>613.14</v>
      </c>
      <c r="H3" s="13" t="str">
        <f>IF(G3&gt;1000,"YES","NO")</f>
        <v>NO</v>
      </c>
      <c r="I3" s="13" t="str">
        <f>IF(H3="YES",G3/1000,"1")</f>
        <v>1</v>
      </c>
      <c r="J3" s="10">
        <v>3.95</v>
      </c>
      <c r="K3">
        <v>7.7200000000000005E-2</v>
      </c>
      <c r="L3">
        <v>1.87</v>
      </c>
      <c r="M3" s="7">
        <f>I3*J3*F3</f>
        <v>79</v>
      </c>
      <c r="N3" s="7">
        <f>K3*I3*F3</f>
        <v>1.544</v>
      </c>
      <c r="O3" s="7">
        <f>L3*F3*I3</f>
        <v>37.400000000000006</v>
      </c>
      <c r="P3" s="8">
        <f>M3/G3*100</f>
        <v>12.884496199889096</v>
      </c>
      <c r="Q3" s="15">
        <f>K3/G3*100</f>
        <v>1.2590925400397954E-2</v>
      </c>
      <c r="R3" s="16">
        <f>O3/G3*100</f>
        <v>6.0997488338715478</v>
      </c>
    </row>
    <row r="4" spans="1:18" x14ac:dyDescent="0.25">
      <c r="A4" s="4" t="s">
        <v>24</v>
      </c>
      <c r="B4" s="2">
        <v>500</v>
      </c>
      <c r="C4" s="2">
        <v>30</v>
      </c>
      <c r="D4" s="2">
        <v>40</v>
      </c>
      <c r="E4" s="2">
        <v>8</v>
      </c>
      <c r="F4" s="2">
        <v>20</v>
      </c>
      <c r="G4" s="7">
        <f>B4*C4/D4*E4</f>
        <v>3000</v>
      </c>
      <c r="H4" s="13" t="str">
        <f>IF(G4&gt;1000,"YES","NO")</f>
        <v>YES</v>
      </c>
      <c r="I4" s="13">
        <f>IF(H4="YES",G4/1000,"1")</f>
        <v>3</v>
      </c>
      <c r="J4">
        <v>1.57</v>
      </c>
      <c r="K4">
        <v>0</v>
      </c>
      <c r="L4">
        <v>0.441</v>
      </c>
      <c r="M4" s="7">
        <f>I4*J4*F4</f>
        <v>94.2</v>
      </c>
      <c r="N4" s="7">
        <f>K4*I4*F4</f>
        <v>0</v>
      </c>
      <c r="O4" s="7">
        <f>L4*F4*I4</f>
        <v>26.46</v>
      </c>
      <c r="P4" s="8">
        <f>M4/G4*100</f>
        <v>3.1400000000000006</v>
      </c>
      <c r="Q4" s="15">
        <f>K4/G4*100</f>
        <v>0</v>
      </c>
      <c r="R4" s="16">
        <f t="shared" ref="R4" si="0">O4/G4*100</f>
        <v>0.88200000000000001</v>
      </c>
    </row>
    <row r="5" spans="1:18" x14ac:dyDescent="0.25">
      <c r="R5" s="14"/>
    </row>
  </sheetData>
  <mergeCells count="12">
    <mergeCell ref="A1:A2"/>
    <mergeCell ref="B1:B2"/>
    <mergeCell ref="J1:L1"/>
    <mergeCell ref="P1:R1"/>
    <mergeCell ref="C1:C2"/>
    <mergeCell ref="D1:D2"/>
    <mergeCell ref="E1:E2"/>
    <mergeCell ref="G1:G2"/>
    <mergeCell ref="M1:O1"/>
    <mergeCell ref="H1:H2"/>
    <mergeCell ref="I1:I2"/>
    <mergeCell ref="F1:F2"/>
  </mergeCells>
  <pageMargins left="0.75" right="0.75" top="1" bottom="1" header="0.5" footer="0.5"/>
  <pageSetup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DNA analysis</vt:lpstr>
      <vt:lpstr>RNA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Massanella Luna</dc:creator>
  <cp:lastModifiedBy>Fanglian He</cp:lastModifiedBy>
  <dcterms:created xsi:type="dcterms:W3CDTF">2015-01-17T02:37:29Z</dcterms:created>
  <dcterms:modified xsi:type="dcterms:W3CDTF">2015-01-28T23:20:16Z</dcterms:modified>
</cp:coreProperties>
</file>